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На сайт на 29-30 июля\"/>
    </mc:Choice>
  </mc:AlternateContent>
  <xr:revisionPtr revIDLastSave="0" documentId="13_ncr:1_{117FAB96-DE81-4F13-983F-99EAE17B8921}" xr6:coauthVersionLast="47" xr6:coauthVersionMax="47" xr10:uidLastSave="{00000000-0000-0000-0000-000000000000}"/>
  <bookViews>
    <workbookView xWindow="-120" yWindow="-120" windowWidth="29040" windowHeight="15840" tabRatio="871" activeTab="4" xr2:uid="{00000000-000D-0000-FFFF-FFFF00000000}"/>
  </bookViews>
  <sheets>
    <sheet name="Отчет" sheetId="1" r:id="rId1"/>
    <sheet name="Приложение 1" sheetId="2" r:id="rId2"/>
    <sheet name="Приложение 2 " sheetId="7" r:id="rId3"/>
    <sheet name="Приложение 3" sheetId="4" r:id="rId4"/>
    <sheet name="Приложение 4" sheetId="9" r:id="rId5"/>
  </sheets>
  <definedNames>
    <definedName name="_xlnm._FilterDatabase" localSheetId="2" hidden="1">'Приложение 2 '!$A$8:$F$74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7" l="1"/>
  <c r="E9" i="7"/>
  <c r="E68" i="7"/>
  <c r="D68" i="7"/>
  <c r="F73" i="7"/>
  <c r="F68" i="7" l="1"/>
  <c r="C22" i="2"/>
  <c r="F11" i="7" l="1"/>
  <c r="F71" i="7"/>
  <c r="F70" i="7"/>
  <c r="E26" i="7"/>
  <c r="D26" i="7"/>
  <c r="F31" i="7"/>
  <c r="F30" i="7"/>
  <c r="F29" i="7"/>
  <c r="F28" i="7"/>
  <c r="F72" i="7"/>
  <c r="F69" i="7"/>
  <c r="F67" i="7"/>
  <c r="F66" i="7"/>
  <c r="F65" i="7"/>
  <c r="F64" i="7"/>
  <c r="F63" i="7"/>
  <c r="F62" i="7"/>
  <c r="F61" i="7"/>
  <c r="F60" i="7"/>
  <c r="D59" i="7"/>
  <c r="F58" i="7"/>
  <c r="F57" i="7"/>
  <c r="F56" i="7"/>
  <c r="F55" i="7"/>
  <c r="F54" i="7"/>
  <c r="E53" i="7"/>
  <c r="D53" i="7"/>
  <c r="F52" i="7"/>
  <c r="F51" i="7"/>
  <c r="F50" i="7"/>
  <c r="F49" i="7"/>
  <c r="F48" i="7"/>
  <c r="E47" i="7"/>
  <c r="D47" i="7"/>
  <c r="F46" i="7"/>
  <c r="F45" i="7"/>
  <c r="F44" i="7"/>
  <c r="F43" i="7"/>
  <c r="E42" i="7"/>
  <c r="D42" i="7"/>
  <c r="F41" i="7"/>
  <c r="F40" i="7"/>
  <c r="F39" i="7"/>
  <c r="F38" i="7"/>
  <c r="F37" i="7"/>
  <c r="F36" i="7"/>
  <c r="E35" i="7"/>
  <c r="D35" i="7"/>
  <c r="F34" i="7"/>
  <c r="F33" i="7"/>
  <c r="E32" i="7"/>
  <c r="D32" i="7"/>
  <c r="F27" i="7"/>
  <c r="F25" i="7"/>
  <c r="F24" i="7"/>
  <c r="E23" i="7"/>
  <c r="D23" i="7"/>
  <c r="F22" i="7"/>
  <c r="E21" i="7"/>
  <c r="D21" i="7"/>
  <c r="F19" i="7"/>
  <c r="F18" i="7"/>
  <c r="F17" i="7"/>
  <c r="F16" i="7"/>
  <c r="F14" i="7"/>
  <c r="F13" i="7"/>
  <c r="F12" i="7"/>
  <c r="F10" i="7"/>
  <c r="D9" i="7"/>
  <c r="F47" i="7" l="1"/>
  <c r="F32" i="7"/>
  <c r="F26" i="7"/>
  <c r="F21" i="7"/>
  <c r="F35" i="7"/>
  <c r="F42" i="7"/>
  <c r="F59" i="7"/>
  <c r="F53" i="7"/>
  <c r="D74" i="7"/>
  <c r="F23" i="7"/>
  <c r="F9" i="7"/>
  <c r="E74" i="7"/>
  <c r="D24" i="2"/>
  <c r="D9" i="9"/>
  <c r="D11" i="9"/>
  <c r="D12" i="9"/>
  <c r="D13" i="9"/>
  <c r="D14" i="9"/>
  <c r="D15" i="9"/>
  <c r="D16" i="9"/>
  <c r="D8" i="9"/>
  <c r="F74" i="7" l="1"/>
  <c r="D19" i="1" l="1"/>
  <c r="C10" i="2"/>
  <c r="C29" i="2" s="1"/>
  <c r="B10" i="2"/>
  <c r="D10" i="2" l="1"/>
  <c r="C10" i="9"/>
  <c r="B10" i="9"/>
  <c r="C9" i="4"/>
  <c r="C13" i="4" s="1"/>
  <c r="B9" i="4"/>
  <c r="B13" i="4" s="1"/>
  <c r="D21" i="2"/>
  <c r="D18" i="1"/>
  <c r="D10" i="9" l="1"/>
  <c r="B20" i="1"/>
  <c r="C20" i="1"/>
  <c r="D12" i="2" l="1"/>
  <c r="D25" i="2" l="1"/>
  <c r="D14" i="2"/>
  <c r="B22" i="2"/>
  <c r="D13" i="2" l="1"/>
  <c r="D17" i="2"/>
  <c r="D18" i="2"/>
  <c r="D15" i="2"/>
  <c r="B29" i="2" l="1"/>
  <c r="D16" i="2"/>
  <c r="D19" i="2"/>
  <c r="D20" i="2"/>
  <c r="D11" i="2"/>
  <c r="D29" i="2" l="1"/>
  <c r="D22" i="2"/>
  <c r="D23" i="2"/>
</calcChain>
</file>

<file path=xl/sharedStrings.xml><?xml version="1.0" encoding="utf-8"?>
<sst xmlns="http://schemas.openxmlformats.org/spreadsheetml/2006/main" count="244" uniqueCount="126">
  <si>
    <t>Налоги на имущество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</si>
  <si>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</si>
  <si>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</si>
  <si>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Прочие безвозмездные поступления</t>
  </si>
  <si>
    <t>ВСЕГО ДОХОДОВ</t>
  </si>
  <si>
    <t>% исполнения</t>
  </si>
  <si>
    <t>Категория работников</t>
  </si>
  <si>
    <t>Наименование статей</t>
  </si>
  <si>
    <t>Под- раздел</t>
  </si>
  <si>
    <t>Функционирование высшего должностного лица субъекта Российской Федерации и органа местного самоуправления</t>
  </si>
  <si>
    <t>Функционирование Правительства Российской Федерации, высших органов исполнительной власти субъектов Российской Федерации, местных администраций</t>
  </si>
  <si>
    <t>Другие общегосударственные вопросы</t>
  </si>
  <si>
    <t>Другие вопросы в области национальной экономики</t>
  </si>
  <si>
    <t>Жилищное хозяйство</t>
  </si>
  <si>
    <t>Социальное обеспечение населения</t>
  </si>
  <si>
    <t>Функционирование законодательных (представительных) органов государственной власти и местного самоуправления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</si>
  <si>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</si>
  <si>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</si>
  <si>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</si>
  <si>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</si>
  <si>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Охрана семьи и детства</t>
  </si>
  <si>
    <t>Культура</t>
  </si>
  <si>
    <t>Пенсионное обеспечение</t>
  </si>
  <si>
    <t>Социальное обслуживание населения</t>
  </si>
  <si>
    <t>Другие вопросы в области социальной политики</t>
  </si>
  <si>
    <t>Коммунальное хозяйство</t>
  </si>
  <si>
    <t>Другие вопросы в области жилищно-коммунального хозяйства</t>
  </si>
  <si>
    <t>Благоустройство</t>
  </si>
  <si>
    <t>%</t>
  </si>
  <si>
    <t>тыс.руб.</t>
  </si>
  <si>
    <t>Наименование</t>
  </si>
  <si>
    <t>Раздел</t>
  </si>
  <si>
    <t>01</t>
  </si>
  <si>
    <t>03</t>
  </si>
  <si>
    <t>02</t>
  </si>
  <si>
    <t>04</t>
  </si>
  <si>
    <t>07</t>
  </si>
  <si>
    <t>09</t>
  </si>
  <si>
    <t>10</t>
  </si>
  <si>
    <t>08</t>
  </si>
  <si>
    <t>06</t>
  </si>
  <si>
    <t>05</t>
  </si>
  <si>
    <t>11</t>
  </si>
  <si>
    <t>12</t>
  </si>
  <si>
    <t>ВСЕГО:</t>
  </si>
  <si>
    <t>Налоги на прибыль, доходы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</si>
  <si>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</si>
  <si>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</si>
  <si>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</si>
  <si>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</si>
  <si>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</si>
  <si>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Налоги на совокупный доход</t>
  </si>
  <si>
    <t xml:space="preserve">Возврат остатков субсидий, субвенций и иных межбюджетных трансфертов, имеющих целевое назначение, прошлых лет </t>
  </si>
  <si>
    <t>13</t>
  </si>
  <si>
    <t xml:space="preserve">Физическая культура </t>
  </si>
  <si>
    <t>Массовый спорт</t>
  </si>
  <si>
    <t>Другие вопросы в области культуры,кинематографии</t>
  </si>
  <si>
    <t>Другие вопросы в области физической культуры и спорта</t>
  </si>
  <si>
    <t>Дорожное хозяйство (дорожные фонды)</t>
  </si>
  <si>
    <t>Периодическая печать и издательства</t>
  </si>
  <si>
    <t xml:space="preserve">Наименование </t>
  </si>
  <si>
    <t xml:space="preserve"> тыс.руб.</t>
  </si>
  <si>
    <t xml:space="preserve">% </t>
  </si>
  <si>
    <t xml:space="preserve"> Информация по доходам бюджета Юргинского городского округа</t>
  </si>
  <si>
    <t>Приложение №1 к отчету об исполнении бюджета Юргинского городского округа</t>
  </si>
  <si>
    <t>Приложение №3                                     к отчету об исполнении бюджета Юргинского городского округа</t>
  </si>
  <si>
    <t xml:space="preserve">Доходы </t>
  </si>
  <si>
    <t>Расходы</t>
  </si>
  <si>
    <t>Дефицит бюджета</t>
  </si>
  <si>
    <t>к отчету об исполнении бюджета Юргинского городского округа</t>
  </si>
  <si>
    <t xml:space="preserve">Приложение №2 </t>
  </si>
  <si>
    <t>Информация по расходам бюджета Юргинского городского округа</t>
  </si>
  <si>
    <t>Сведения о численности муниципальных служащих органов местного самоуправления, работников муниципальных учрждений с указанием  фактических расходов на оплату их труда</t>
  </si>
  <si>
    <t>Среднесписочная численность работников, чел</t>
  </si>
  <si>
    <t xml:space="preserve"> </t>
  </si>
  <si>
    <t xml:space="preserve">Бюджетные кредиты от других бюджетов бюджетной системы Российской Федерации </t>
  </si>
  <si>
    <t>Кредиты кредитных организаций в валюте Российской Федерации</t>
  </si>
  <si>
    <t>НАЛОГОВЫЕ И НЕНАЛОГОВЫЕ ДОХОДЫ</t>
  </si>
  <si>
    <t>Налоги на товары (работы, услуги), реализуемые на территории Российской Федерации</t>
  </si>
  <si>
    <t>Государственная  пошлина, сборы</t>
  </si>
  <si>
    <t>Доходы от оказания платных услуг (работ)   и компенсации затрат государства</t>
  </si>
  <si>
    <t>ИСТОЧНИКИ ВНУТРЕННЕГО ФИНАНСИРОВАНИЯ ДЕФИЦИТОВ БЮДЖЕТОВ</t>
  </si>
  <si>
    <t>Изменение остатков средств на счетах по учету средств бюджетов</t>
  </si>
  <si>
    <t>Управление образованием</t>
  </si>
  <si>
    <t>Управление социальной защиты населения</t>
  </si>
  <si>
    <t>Управление ЖКХ</t>
  </si>
  <si>
    <t>Работники муниципальных учреждений всего, в т.ч.</t>
  </si>
  <si>
    <t>Управление культуры</t>
  </si>
  <si>
    <t>Управление  молодежной политики и спорта</t>
  </si>
  <si>
    <t>Фактические расходы бюджета Юргинского городского округа  на оплату труда без учета начислений на выплаты по оплате труда за отчетный период  финансового года, тыс.руб.</t>
  </si>
  <si>
    <t>Резервные фонды</t>
  </si>
  <si>
    <t>Дополнительное образование детей</t>
  </si>
  <si>
    <t>Судебная система</t>
  </si>
  <si>
    <t>Другие вопросы в области охраны окружающей среды</t>
  </si>
  <si>
    <t>Лица, замещающие муниципальные должности и должности муниципальной службы</t>
  </si>
  <si>
    <t>учреждения, подведомственные Администрации города</t>
  </si>
  <si>
    <t>Лица, замещающие должности, не являющиеся должностями муниципальной службы</t>
  </si>
  <si>
    <t>Спорт высших достижений</t>
  </si>
  <si>
    <t>Обслуживание государственного (муниципального) внутреннего долга</t>
  </si>
  <si>
    <t>Защита населения и территории от чрезвычайных ситуаций природного и техногенного характера, пожарная безопасность</t>
  </si>
  <si>
    <t>Топливно-энергетический комплекс</t>
  </si>
  <si>
    <t>Безвозмездные поступления от негосударственных  организаций</t>
  </si>
  <si>
    <t>ИСТОЧНИКИ ФИНАНСИРОВАНИЯ ДЕФИЦИТОВ БЮДЖЕТОВ ВСЕГО</t>
  </si>
  <si>
    <t xml:space="preserve"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
</t>
  </si>
  <si>
    <t xml:space="preserve">Администрация г.Юрги </t>
  </si>
  <si>
    <t>КСП</t>
  </si>
  <si>
    <t>Юргинский городской  Совет народных депутатов</t>
  </si>
  <si>
    <t>Комитет по управлению муниципальным имуществом</t>
  </si>
  <si>
    <t>Управление капитального строительства г.Юрги</t>
  </si>
  <si>
    <t>Управление образованием администрации г.Юрги</t>
  </si>
  <si>
    <t>Управление культуры, кино администрации г.Юрги</t>
  </si>
  <si>
    <t>Управление молодежной политики и спорта администрации г. Юрги</t>
  </si>
  <si>
    <t xml:space="preserve">Управление социальной защиты населения администрации г.Юрги </t>
  </si>
  <si>
    <t>Управление ЖКХ г.Юрги</t>
  </si>
  <si>
    <t xml:space="preserve">Финансовое управление г.Юрги </t>
  </si>
  <si>
    <t>План на 2026 год,               тыс.руб</t>
  </si>
  <si>
    <t>План     2026 года         тыс.руб.</t>
  </si>
  <si>
    <t>План на 2026 год       тыс.руб.</t>
  </si>
  <si>
    <t>Обеспечение проведения выборов и референдумов</t>
  </si>
  <si>
    <t>Отчет об исполнении бюджета Юргинского городского округа                                                  за 1 полугодие 2026 года</t>
  </si>
  <si>
    <t>Исполнение за 1 полугодие 2026 года</t>
  </si>
  <si>
    <t>Информация по источникам финансирования дефицита бюджета                                   Юргинского городского округа                                                                                                                                              за 1 полугодие 2026 года</t>
  </si>
  <si>
    <t>за 1 полугодие 2026 года</t>
  </si>
  <si>
    <t>Перечисления из бюджетов городских округов (в бюджеты городских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</si>
  <si>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Исполнение за 1 полугодие 2026 года, тыс.руб.</t>
  </si>
  <si>
    <t>за   1 полугодие 2026  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</si>
</sst>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0.0"/>
    <numFmt numFmtId="166" formatCode="#,##0.0"/>
    <numFmt numFmtId="167" formatCode="0.0000"/>
  </numFmts>
  <fonts count="14" x14ac:knownFonts="1"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3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8">
    <xf numFmtId="0" fontId="0" fillId="0" borderId="0" xfId="0"/>
    <xf numFmtId="0" fontId="7" fillId="0" borderId="0" xfId="0" applyFont="1"/>
    <xf numFmtId="0" fontId="2" fillId="0" borderId="0" xfId="0" applyFont="1"/>
    <xf numFmtId="0" fontId="7" fillId="0" borderId="0" xfId="0" applyFont="1" applyFill="1"/>
    <xf numFmtId="166" fontId="4" fillId="0" borderId="1" xfId="0" applyNumberFormat="1" applyFont="1" applyFill="1" applyBorder="1" applyAlignment="1">
      <alignment horizontal="center" vertical="center" wrapText="1"/>
    </xf>
    <xf numFmtId="166" fontId="10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165" fontId="10" fillId="0" borderId="1" xfId="0" applyNumberFormat="1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left" wrapText="1"/>
    </xf>
    <xf numFmtId="0" fontId="7" fillId="0" borderId="0" xfId="0" applyFont="1" applyFill="1" applyAlignment="1">
      <alignment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left" vertical="center"/>
    </xf>
    <xf numFmtId="166" fontId="10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/>
    <xf numFmtId="0" fontId="9" fillId="0" borderId="0" xfId="0" applyFont="1" applyAlignment="1">
      <alignment wrapText="1"/>
    </xf>
    <xf numFmtId="0" fontId="7" fillId="0" borderId="0" xfId="0" applyFont="1" applyBorder="1"/>
    <xf numFmtId="0" fontId="9" fillId="0" borderId="0" xfId="0" applyFont="1" applyFill="1"/>
    <xf numFmtId="166" fontId="10" fillId="0" borderId="1" xfId="0" applyNumberFormat="1" applyFont="1" applyFill="1" applyBorder="1" applyAlignment="1">
      <alignment vertical="center" wrapText="1"/>
    </xf>
    <xf numFmtId="166" fontId="10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wrapText="1"/>
    </xf>
    <xf numFmtId="166" fontId="9" fillId="0" borderId="1" xfId="0" applyNumberFormat="1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justify" vertical="top" wrapText="1"/>
    </xf>
    <xf numFmtId="166" fontId="10" fillId="0" borderId="1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center" wrapText="1"/>
    </xf>
    <xf numFmtId="0" fontId="4" fillId="0" borderId="0" xfId="0" applyFont="1" applyFill="1"/>
    <xf numFmtId="0" fontId="4" fillId="0" borderId="0" xfId="0" applyFont="1"/>
    <xf numFmtId="0" fontId="8" fillId="0" borderId="0" xfId="0" applyFont="1" applyFill="1" applyAlignment="1">
      <alignment horizontal="center" wrapText="1"/>
    </xf>
    <xf numFmtId="0" fontId="4" fillId="0" borderId="3" xfId="0" applyFont="1" applyFill="1" applyBorder="1" applyAlignment="1">
      <alignment vertical="center" wrapText="1"/>
    </xf>
    <xf numFmtId="166" fontId="10" fillId="0" borderId="6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Font="1" applyFill="1" applyBorder="1"/>
    <xf numFmtId="0" fontId="13" fillId="0" borderId="1" xfId="0" applyFont="1" applyFill="1" applyBorder="1"/>
    <xf numFmtId="165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justify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right" wrapText="1"/>
    </xf>
    <xf numFmtId="0" fontId="10" fillId="0" borderId="1" xfId="0" applyFont="1" applyBorder="1" applyAlignment="1">
      <alignment wrapText="1"/>
    </xf>
    <xf numFmtId="0" fontId="2" fillId="0" borderId="1" xfId="0" applyFont="1" applyBorder="1"/>
    <xf numFmtId="0" fontId="10" fillId="0" borderId="1" xfId="0" quotePrefix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top" wrapText="1"/>
    </xf>
    <xf numFmtId="0" fontId="2" fillId="0" borderId="0" xfId="0" applyFont="1" applyFill="1" applyAlignment="1">
      <alignment wrapText="1"/>
    </xf>
    <xf numFmtId="0" fontId="9" fillId="0" borderId="0" xfId="0" applyFont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wrapText="1"/>
    </xf>
    <xf numFmtId="0" fontId="9" fillId="0" borderId="0" xfId="0" applyFont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12" fillId="0" borderId="0" xfId="0" applyFont="1" applyFill="1"/>
    <xf numFmtId="0" fontId="10" fillId="0" borderId="3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/>
    <xf numFmtId="49" fontId="4" fillId="0" borderId="1" xfId="0" applyNumberFormat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justify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7" fontId="2" fillId="0" borderId="0" xfId="0" applyNumberFormat="1" applyFont="1" applyFill="1" applyAlignment="1">
      <alignment horizontal="right"/>
    </xf>
    <xf numFmtId="167" fontId="2" fillId="0" borderId="0" xfId="0" applyNumberFormat="1" applyFont="1" applyFill="1"/>
    <xf numFmtId="165" fontId="10" fillId="0" borderId="0" xfId="0" applyNumberFormat="1" applyFont="1" applyBorder="1" applyAlignment="1">
      <alignment wrapText="1"/>
    </xf>
    <xf numFmtId="0" fontId="0" fillId="0" borderId="0" xfId="0" applyFill="1" applyAlignment="1">
      <alignment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vertical="center" wrapText="1"/>
    </xf>
    <xf numFmtId="166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vertical="top" wrapText="1"/>
    </xf>
    <xf numFmtId="0" fontId="10" fillId="3" borderId="1" xfId="0" applyFont="1" applyFill="1" applyBorder="1" applyAlignment="1">
      <alignment horizontal="left" vertical="center" wrapText="1"/>
    </xf>
    <xf numFmtId="166" fontId="10" fillId="3" borderId="1" xfId="0" applyNumberFormat="1" applyFont="1" applyFill="1" applyBorder="1" applyAlignment="1">
      <alignment vertical="center" wrapText="1"/>
    </xf>
    <xf numFmtId="165" fontId="10" fillId="3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4" fillId="0" borderId="1" xfId="0" applyFont="1" applyBorder="1" applyAlignment="1"/>
    <xf numFmtId="49" fontId="1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8" fillId="0" borderId="0" xfId="0" quotePrefix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9" fillId="0" borderId="0" xfId="0" applyFont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Border="1" applyAlignment="1">
      <alignment horizontal="center"/>
    </xf>
  </cellXfs>
  <cellStyles count="73">
    <cellStyle name="Обычный" xfId="0" builtinId="0"/>
    <cellStyle name="Обычный 2 2" xfId="1" xr:uid="{00000000-0005-0000-0000-000001000000}"/>
    <cellStyle name="Обычный 2 3" xfId="7" xr:uid="{00000000-0005-0000-0000-000002000000}"/>
    <cellStyle name="Обычный 37 10" xfId="43" xr:uid="{00000000-0005-0000-0000-000003000000}"/>
    <cellStyle name="Обычный 37 11" xfId="48" xr:uid="{00000000-0005-0000-0000-000004000000}"/>
    <cellStyle name="Обычный 37 12" xfId="53" xr:uid="{00000000-0005-0000-0000-000005000000}"/>
    <cellStyle name="Обычный 37 13" xfId="58" xr:uid="{00000000-0005-0000-0000-000006000000}"/>
    <cellStyle name="Обычный 37 14" xfId="63" xr:uid="{00000000-0005-0000-0000-000007000000}"/>
    <cellStyle name="Обычный 37 15" xfId="68" xr:uid="{00000000-0005-0000-0000-000008000000}"/>
    <cellStyle name="Обычный 37 2" xfId="2" xr:uid="{00000000-0005-0000-0000-000009000000}"/>
    <cellStyle name="Обычный 37 3" xfId="8" xr:uid="{00000000-0005-0000-0000-00000A000000}"/>
    <cellStyle name="Обычный 37 4" xfId="13" xr:uid="{00000000-0005-0000-0000-00000B000000}"/>
    <cellStyle name="Обычный 37 5" xfId="18" xr:uid="{00000000-0005-0000-0000-00000C000000}"/>
    <cellStyle name="Обычный 37 6" xfId="23" xr:uid="{00000000-0005-0000-0000-00000D000000}"/>
    <cellStyle name="Обычный 37 7" xfId="28" xr:uid="{00000000-0005-0000-0000-00000E000000}"/>
    <cellStyle name="Обычный 37 8" xfId="33" xr:uid="{00000000-0005-0000-0000-00000F000000}"/>
    <cellStyle name="Обычный 37 9" xfId="38" xr:uid="{00000000-0005-0000-0000-000010000000}"/>
    <cellStyle name="Обычный 38 10" xfId="44" xr:uid="{00000000-0005-0000-0000-000011000000}"/>
    <cellStyle name="Обычный 38 11" xfId="49" xr:uid="{00000000-0005-0000-0000-000012000000}"/>
    <cellStyle name="Обычный 38 12" xfId="54" xr:uid="{00000000-0005-0000-0000-000013000000}"/>
    <cellStyle name="Обычный 38 13" xfId="59" xr:uid="{00000000-0005-0000-0000-000014000000}"/>
    <cellStyle name="Обычный 38 14" xfId="64" xr:uid="{00000000-0005-0000-0000-000015000000}"/>
    <cellStyle name="Обычный 38 15" xfId="69" xr:uid="{00000000-0005-0000-0000-000016000000}"/>
    <cellStyle name="Обычный 38 2" xfId="3" xr:uid="{00000000-0005-0000-0000-000017000000}"/>
    <cellStyle name="Обычный 38 3" xfId="9" xr:uid="{00000000-0005-0000-0000-000018000000}"/>
    <cellStyle name="Обычный 38 4" xfId="14" xr:uid="{00000000-0005-0000-0000-000019000000}"/>
    <cellStyle name="Обычный 38 5" xfId="19" xr:uid="{00000000-0005-0000-0000-00001A000000}"/>
    <cellStyle name="Обычный 38 6" xfId="24" xr:uid="{00000000-0005-0000-0000-00001B000000}"/>
    <cellStyle name="Обычный 38 7" xfId="29" xr:uid="{00000000-0005-0000-0000-00001C000000}"/>
    <cellStyle name="Обычный 38 8" xfId="34" xr:uid="{00000000-0005-0000-0000-00001D000000}"/>
    <cellStyle name="Обычный 38 9" xfId="39" xr:uid="{00000000-0005-0000-0000-00001E000000}"/>
    <cellStyle name="Обычный 39 10" xfId="45" xr:uid="{00000000-0005-0000-0000-00001F000000}"/>
    <cellStyle name="Обычный 39 11" xfId="50" xr:uid="{00000000-0005-0000-0000-000020000000}"/>
    <cellStyle name="Обычный 39 12" xfId="55" xr:uid="{00000000-0005-0000-0000-000021000000}"/>
    <cellStyle name="Обычный 39 13" xfId="60" xr:uid="{00000000-0005-0000-0000-000022000000}"/>
    <cellStyle name="Обычный 39 14" xfId="65" xr:uid="{00000000-0005-0000-0000-000023000000}"/>
    <cellStyle name="Обычный 39 15" xfId="70" xr:uid="{00000000-0005-0000-0000-000024000000}"/>
    <cellStyle name="Обычный 39 2" xfId="4" xr:uid="{00000000-0005-0000-0000-000025000000}"/>
    <cellStyle name="Обычный 39 3" xfId="10" xr:uid="{00000000-0005-0000-0000-000026000000}"/>
    <cellStyle name="Обычный 39 4" xfId="15" xr:uid="{00000000-0005-0000-0000-000027000000}"/>
    <cellStyle name="Обычный 39 5" xfId="20" xr:uid="{00000000-0005-0000-0000-000028000000}"/>
    <cellStyle name="Обычный 39 6" xfId="25" xr:uid="{00000000-0005-0000-0000-000029000000}"/>
    <cellStyle name="Обычный 39 7" xfId="30" xr:uid="{00000000-0005-0000-0000-00002A000000}"/>
    <cellStyle name="Обычный 39 8" xfId="35" xr:uid="{00000000-0005-0000-0000-00002B000000}"/>
    <cellStyle name="Обычный 39 9" xfId="40" xr:uid="{00000000-0005-0000-0000-00002C000000}"/>
    <cellStyle name="Обычный 40 10" xfId="46" xr:uid="{00000000-0005-0000-0000-00002D000000}"/>
    <cellStyle name="Обычный 40 11" xfId="51" xr:uid="{00000000-0005-0000-0000-00002E000000}"/>
    <cellStyle name="Обычный 40 12" xfId="56" xr:uid="{00000000-0005-0000-0000-00002F000000}"/>
    <cellStyle name="Обычный 40 13" xfId="61" xr:uid="{00000000-0005-0000-0000-000030000000}"/>
    <cellStyle name="Обычный 40 14" xfId="66" xr:uid="{00000000-0005-0000-0000-000031000000}"/>
    <cellStyle name="Обычный 40 15" xfId="71" xr:uid="{00000000-0005-0000-0000-000032000000}"/>
    <cellStyle name="Обычный 40 2" xfId="5" xr:uid="{00000000-0005-0000-0000-000033000000}"/>
    <cellStyle name="Обычный 40 3" xfId="11" xr:uid="{00000000-0005-0000-0000-000034000000}"/>
    <cellStyle name="Обычный 40 4" xfId="16" xr:uid="{00000000-0005-0000-0000-000035000000}"/>
    <cellStyle name="Обычный 40 5" xfId="21" xr:uid="{00000000-0005-0000-0000-000036000000}"/>
    <cellStyle name="Обычный 40 6" xfId="26" xr:uid="{00000000-0005-0000-0000-000037000000}"/>
    <cellStyle name="Обычный 40 7" xfId="31" xr:uid="{00000000-0005-0000-0000-000038000000}"/>
    <cellStyle name="Обычный 40 8" xfId="36" xr:uid="{00000000-0005-0000-0000-000039000000}"/>
    <cellStyle name="Обычный 40 9" xfId="41" xr:uid="{00000000-0005-0000-0000-00003A000000}"/>
    <cellStyle name="Обычный 41 10" xfId="47" xr:uid="{00000000-0005-0000-0000-00003B000000}"/>
    <cellStyle name="Обычный 41 11" xfId="52" xr:uid="{00000000-0005-0000-0000-00003C000000}"/>
    <cellStyle name="Обычный 41 12" xfId="57" xr:uid="{00000000-0005-0000-0000-00003D000000}"/>
    <cellStyle name="Обычный 41 13" xfId="62" xr:uid="{00000000-0005-0000-0000-00003E000000}"/>
    <cellStyle name="Обычный 41 14" xfId="67" xr:uid="{00000000-0005-0000-0000-00003F000000}"/>
    <cellStyle name="Обычный 41 15" xfId="72" xr:uid="{00000000-0005-0000-0000-000040000000}"/>
    <cellStyle name="Обычный 41 2" xfId="6" xr:uid="{00000000-0005-0000-0000-000041000000}"/>
    <cellStyle name="Обычный 41 3" xfId="12" xr:uid="{00000000-0005-0000-0000-000042000000}"/>
    <cellStyle name="Обычный 41 4" xfId="17" xr:uid="{00000000-0005-0000-0000-000043000000}"/>
    <cellStyle name="Обычный 41 5" xfId="22" xr:uid="{00000000-0005-0000-0000-000044000000}"/>
    <cellStyle name="Обычный 41 6" xfId="27" xr:uid="{00000000-0005-0000-0000-000045000000}"/>
    <cellStyle name="Обычный 41 7" xfId="32" xr:uid="{00000000-0005-0000-0000-000046000000}"/>
    <cellStyle name="Обычный 41 8" xfId="37" xr:uid="{00000000-0005-0000-0000-000047000000}"/>
    <cellStyle name="Обычный 41 9" xfId="42" xr:uid="{00000000-0005-0000-0000-00004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74"/>
  <sheetViews>
    <sheetView workbookViewId="0">
      <selection activeCell="C2" sqref="C2:E10"/>
    </sheetView>
  </sheetViews>
  <sheetFormatPr defaultRowHeight="12.75" x14ac:dyDescent="0.2"/>
  <cols>
    <col min="1" max="1" width="24.85546875" style="3" customWidth="1"/>
    <col min="2" max="2" width="15" style="3" customWidth="1"/>
    <col min="3" max="3" width="14.85546875" style="3" customWidth="1"/>
    <col min="4" max="4" width="14" style="3" customWidth="1"/>
    <col min="5" max="5" width="9.85546875" style="3" customWidth="1"/>
    <col min="6" max="6" width="9.7109375" style="3" customWidth="1"/>
    <col min="7" max="16384" width="9.140625" style="3"/>
  </cols>
  <sheetData>
    <row r="2" spans="1:4" ht="15.75" x14ac:dyDescent="0.25">
      <c r="C2" s="34"/>
      <c r="D2" s="34"/>
    </row>
    <row r="3" spans="1:4" ht="15.75" x14ac:dyDescent="0.25">
      <c r="C3" s="34"/>
      <c r="D3" s="34"/>
    </row>
    <row r="4" spans="1:4" ht="15.75" x14ac:dyDescent="0.25">
      <c r="C4" s="34"/>
      <c r="D4" s="34"/>
    </row>
    <row r="5" spans="1:4" ht="15.75" x14ac:dyDescent="0.25">
      <c r="C5" s="34"/>
      <c r="D5" s="34"/>
    </row>
    <row r="6" spans="1:4" ht="15.75" x14ac:dyDescent="0.25">
      <c r="C6" s="34"/>
      <c r="D6" s="34"/>
    </row>
    <row r="7" spans="1:4" ht="15.75" x14ac:dyDescent="0.25">
      <c r="C7" s="34"/>
      <c r="D7" s="34"/>
    </row>
    <row r="8" spans="1:4" ht="15" customHeight="1" x14ac:dyDescent="0.25">
      <c r="C8" s="34"/>
      <c r="D8" s="34"/>
    </row>
    <row r="9" spans="1:4" ht="15" customHeight="1" x14ac:dyDescent="0.2">
      <c r="C9" s="27"/>
    </row>
    <row r="10" spans="1:4" ht="15" customHeight="1" x14ac:dyDescent="0.2">
      <c r="C10" s="27"/>
    </row>
    <row r="11" spans="1:4" ht="15" customHeight="1" x14ac:dyDescent="0.2">
      <c r="C11" s="27"/>
    </row>
    <row r="12" spans="1:4" ht="15" customHeight="1" x14ac:dyDescent="0.2">
      <c r="C12" s="27"/>
    </row>
    <row r="13" spans="1:4" x14ac:dyDescent="0.2">
      <c r="A13" s="105" t="s">
        <v>119</v>
      </c>
      <c r="B13" s="105"/>
      <c r="C13" s="105"/>
      <c r="D13" s="105"/>
    </row>
    <row r="14" spans="1:4" ht="23.25" customHeight="1" x14ac:dyDescent="0.2">
      <c r="A14" s="106"/>
      <c r="B14" s="106"/>
      <c r="C14" s="106"/>
      <c r="D14" s="106"/>
    </row>
    <row r="15" spans="1:4" ht="15" x14ac:dyDescent="0.25">
      <c r="A15" s="30"/>
      <c r="B15" s="30"/>
      <c r="C15" s="30"/>
      <c r="D15" s="30"/>
    </row>
    <row r="16" spans="1:4" ht="34.5" customHeight="1" x14ac:dyDescent="0.2">
      <c r="A16" s="104" t="s">
        <v>7</v>
      </c>
      <c r="B16" s="103" t="s">
        <v>116</v>
      </c>
      <c r="C16" s="103" t="s">
        <v>120</v>
      </c>
      <c r="D16" s="103"/>
    </row>
    <row r="17" spans="1:6" ht="36.75" customHeight="1" x14ac:dyDescent="0.2">
      <c r="A17" s="104"/>
      <c r="B17" s="103"/>
      <c r="C17" s="15" t="s">
        <v>29</v>
      </c>
      <c r="D17" s="15" t="s">
        <v>28</v>
      </c>
    </row>
    <row r="18" spans="1:6" ht="25.5" customHeight="1" x14ac:dyDescent="0.2">
      <c r="A18" s="98" t="s">
        <v>66</v>
      </c>
      <c r="B18" s="99">
        <v>4274403.3</v>
      </c>
      <c r="C18" s="99">
        <v>1932683.8</v>
      </c>
      <c r="D18" s="100">
        <f>C18/B18*100</f>
        <v>45.215288880204639</v>
      </c>
    </row>
    <row r="19" spans="1:6" ht="21.75" customHeight="1" x14ac:dyDescent="0.2">
      <c r="A19" s="33" t="s">
        <v>67</v>
      </c>
      <c r="B19" s="31">
        <v>4419133.4000000004</v>
      </c>
      <c r="C19" s="31">
        <v>2059224.6</v>
      </c>
      <c r="D19" s="10">
        <f>C19/B19*100</f>
        <v>46.597928000996752</v>
      </c>
      <c r="E19" s="25"/>
      <c r="F19" s="25"/>
    </row>
    <row r="20" spans="1:6" ht="22.5" customHeight="1" x14ac:dyDescent="0.2">
      <c r="A20" s="33" t="s">
        <v>68</v>
      </c>
      <c r="B20" s="32">
        <f>B18-B19</f>
        <v>-144730.10000000056</v>
      </c>
      <c r="C20" s="32">
        <f>C18-C19</f>
        <v>-126540.80000000005</v>
      </c>
      <c r="D20" s="10"/>
      <c r="E20" s="26"/>
      <c r="F20" s="26"/>
    </row>
    <row r="30" spans="1:6" ht="30" customHeight="1" x14ac:dyDescent="0.2"/>
    <row r="32" spans="1:6" ht="40.5" customHeight="1" x14ac:dyDescent="0.2"/>
    <row r="172" ht="26.25" customHeight="1" x14ac:dyDescent="0.2"/>
    <row r="173" ht="25.5" customHeight="1" x14ac:dyDescent="0.2"/>
    <row r="174" ht="26.25" customHeight="1" x14ac:dyDescent="0.2"/>
  </sheetData>
  <mergeCells count="4">
    <mergeCell ref="C16:D16"/>
    <mergeCell ref="B16:B17"/>
    <mergeCell ref="A16:A17"/>
    <mergeCell ref="A13:D14"/>
  </mergeCells>
  <phoneticPr fontId="3" type="noConversion"/>
  <pageMargins left="1.3" right="0.75" top="0.83" bottom="1" header="0.5" footer="0.5"/>
  <pageSetup paperSize="9" scale="11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6"/>
  <sheetViews>
    <sheetView topLeftCell="A16" workbookViewId="0">
      <selection activeCell="I10" sqref="I10"/>
    </sheetView>
  </sheetViews>
  <sheetFormatPr defaultRowHeight="12.75" x14ac:dyDescent="0.2"/>
  <cols>
    <col min="1" max="1" width="44" style="1" customWidth="1"/>
    <col min="2" max="2" width="17.5703125" style="1" customWidth="1"/>
    <col min="3" max="3" width="13.7109375" style="1" customWidth="1"/>
    <col min="4" max="4" width="12.85546875" style="1" customWidth="1"/>
    <col min="5" max="5" width="8.7109375" style="1" customWidth="1"/>
    <col min="6" max="6" width="8.140625" style="1" customWidth="1"/>
    <col min="7" max="16384" width="9.140625" style="1"/>
  </cols>
  <sheetData>
    <row r="1" spans="1:5" ht="12.75" customHeight="1" x14ac:dyDescent="0.2">
      <c r="A1" s="12"/>
      <c r="B1" s="3"/>
      <c r="C1" s="13"/>
      <c r="D1" s="113" t="s">
        <v>64</v>
      </c>
      <c r="E1" s="113"/>
    </row>
    <row r="2" spans="1:5" ht="45" customHeight="1" x14ac:dyDescent="0.2">
      <c r="A2" s="14"/>
      <c r="B2" s="3"/>
      <c r="C2" s="14"/>
      <c r="D2" s="114"/>
      <c r="E2" s="114"/>
    </row>
    <row r="3" spans="1:5" ht="19.5" customHeight="1" x14ac:dyDescent="0.25">
      <c r="A3" s="14"/>
      <c r="B3" s="3"/>
      <c r="C3" s="14"/>
      <c r="D3" s="28"/>
      <c r="E3" s="28"/>
    </row>
    <row r="4" spans="1:5" ht="15.75" x14ac:dyDescent="0.25">
      <c r="A4" s="107" t="s">
        <v>63</v>
      </c>
      <c r="B4" s="107"/>
      <c r="C4" s="107"/>
      <c r="D4" s="107"/>
      <c r="E4" s="107"/>
    </row>
    <row r="5" spans="1:5" ht="9" customHeight="1" x14ac:dyDescent="0.25">
      <c r="A5" s="52"/>
      <c r="B5" s="52"/>
      <c r="C5" s="52"/>
      <c r="D5" s="52"/>
      <c r="E5" s="52"/>
    </row>
    <row r="6" spans="1:5" ht="15.75" x14ac:dyDescent="0.25">
      <c r="A6" s="107" t="s">
        <v>122</v>
      </c>
      <c r="B6" s="107"/>
      <c r="C6" s="107"/>
      <c r="D6" s="107"/>
      <c r="E6" s="107"/>
    </row>
    <row r="7" spans="1:5" x14ac:dyDescent="0.2">
      <c r="A7" s="49"/>
      <c r="B7" s="49"/>
      <c r="C7" s="49"/>
      <c r="D7" s="49"/>
      <c r="E7" s="49"/>
    </row>
    <row r="8" spans="1:5" ht="32.25" customHeight="1" x14ac:dyDescent="0.2">
      <c r="A8" s="109" t="s">
        <v>60</v>
      </c>
      <c r="B8" s="103" t="s">
        <v>115</v>
      </c>
      <c r="C8" s="111" t="s">
        <v>120</v>
      </c>
      <c r="D8" s="112"/>
      <c r="E8" s="50"/>
    </row>
    <row r="9" spans="1:5" ht="24.75" customHeight="1" x14ac:dyDescent="0.2">
      <c r="A9" s="110"/>
      <c r="B9" s="108"/>
      <c r="C9" s="38" t="s">
        <v>61</v>
      </c>
      <c r="D9" s="36" t="s">
        <v>62</v>
      </c>
      <c r="E9" s="51"/>
    </row>
    <row r="10" spans="1:5" ht="30" customHeight="1" x14ac:dyDescent="0.2">
      <c r="A10" s="16" t="s">
        <v>77</v>
      </c>
      <c r="B10" s="5">
        <f>B11+B12+B13+B14+B15+B16+B17+B18+B19+B20+B21</f>
        <v>1308468.3999999999</v>
      </c>
      <c r="C10" s="5">
        <f t="shared" ref="C10" si="0">C11+C12+C13+C14+C15+C16+C17+C18+C19+C20+C21</f>
        <v>604013.20334999997</v>
      </c>
      <c r="D10" s="7">
        <f t="shared" ref="D10:D21" si="1">C10/B10*100</f>
        <v>46.161848719464679</v>
      </c>
      <c r="E10" s="51"/>
    </row>
    <row r="11" spans="1:5" ht="17.25" customHeight="1" x14ac:dyDescent="0.2">
      <c r="A11" s="17" t="s">
        <v>45</v>
      </c>
      <c r="B11" s="4">
        <v>988506</v>
      </c>
      <c r="C11" s="4">
        <v>438782.88016</v>
      </c>
      <c r="D11" s="7">
        <f t="shared" si="1"/>
        <v>44.388489312153894</v>
      </c>
      <c r="E11" s="51"/>
    </row>
    <row r="12" spans="1:5" ht="30.75" customHeight="1" x14ac:dyDescent="0.2">
      <c r="A12" s="17" t="s">
        <v>78</v>
      </c>
      <c r="B12" s="4">
        <v>11490</v>
      </c>
      <c r="C12" s="4">
        <v>5102.3478400000004</v>
      </c>
      <c r="D12" s="7">
        <f t="shared" si="1"/>
        <v>44.406856744995657</v>
      </c>
      <c r="E12" s="51"/>
    </row>
    <row r="13" spans="1:5" ht="18.75" customHeight="1" x14ac:dyDescent="0.2">
      <c r="A13" s="18" t="s">
        <v>51</v>
      </c>
      <c r="B13" s="4">
        <v>105867</v>
      </c>
      <c r="C13" s="4">
        <v>62637.491750000001</v>
      </c>
      <c r="D13" s="7">
        <f t="shared" si="1"/>
        <v>59.166210197700885</v>
      </c>
      <c r="E13" s="51"/>
    </row>
    <row r="14" spans="1:5" ht="18.75" customHeight="1" x14ac:dyDescent="0.2">
      <c r="A14" s="18" t="s">
        <v>0</v>
      </c>
      <c r="B14" s="4">
        <v>76615</v>
      </c>
      <c r="C14" s="4">
        <v>32089.81235</v>
      </c>
      <c r="D14" s="7">
        <f t="shared" si="1"/>
        <v>41.884503491483393</v>
      </c>
      <c r="E14" s="51"/>
    </row>
    <row r="15" spans="1:5" ht="20.25" customHeight="1" x14ac:dyDescent="0.2">
      <c r="A15" s="18" t="s">
        <v>79</v>
      </c>
      <c r="B15" s="4">
        <v>42430</v>
      </c>
      <c r="C15" s="4">
        <v>20337.54191</v>
      </c>
      <c r="D15" s="7">
        <f t="shared" si="1"/>
        <v>47.931986589677116</v>
      </c>
      <c r="E15" s="51"/>
    </row>
    <row r="16" spans="1:5" ht="27" customHeight="1" x14ac:dyDescent="0.2">
      <c r="A16" s="21" t="s">
        <v>46</v>
      </c>
      <c r="B16" s="4">
        <v>69721.399999999994</v>
      </c>
      <c r="C16" s="4">
        <v>32865.964449999999</v>
      </c>
      <c r="D16" s="7">
        <f t="shared" si="1"/>
        <v>47.138990969773992</v>
      </c>
      <c r="E16" s="51"/>
    </row>
    <row r="17" spans="1:5" ht="27" hidden="1" customHeight="1" x14ac:dyDescent="0.2">
      <c r="A17" s="21" t="s">
        <v>47</v>
      </c>
      <c r="B17" s="4">
        <v>0</v>
      </c>
      <c r="C17" s="4">
        <v>0</v>
      </c>
      <c r="D17" s="7" t="e">
        <f t="shared" si="1"/>
        <v>#DIV/0!</v>
      </c>
      <c r="E17" s="51"/>
    </row>
    <row r="18" spans="1:5" ht="27" customHeight="1" x14ac:dyDescent="0.2">
      <c r="A18" s="53" t="s">
        <v>80</v>
      </c>
      <c r="B18" s="4">
        <v>1869</v>
      </c>
      <c r="C18" s="4">
        <v>3607.4164799999999</v>
      </c>
      <c r="D18" s="7">
        <f t="shared" si="1"/>
        <v>193.0131878009631</v>
      </c>
      <c r="E18" s="51"/>
    </row>
    <row r="19" spans="1:5" ht="28.5" customHeight="1" x14ac:dyDescent="0.2">
      <c r="A19" s="18" t="s">
        <v>48</v>
      </c>
      <c r="B19" s="4">
        <v>6100</v>
      </c>
      <c r="C19" s="4">
        <v>3411.0191100000002</v>
      </c>
      <c r="D19" s="7">
        <f t="shared" si="1"/>
        <v>55.918346065573779</v>
      </c>
      <c r="E19" s="51"/>
    </row>
    <row r="20" spans="1:5" ht="21.75" customHeight="1" x14ac:dyDescent="0.2">
      <c r="A20" s="18" t="s">
        <v>49</v>
      </c>
      <c r="B20" s="4">
        <v>4970</v>
      </c>
      <c r="C20" s="4">
        <v>4694.6022599999997</v>
      </c>
      <c r="D20" s="7">
        <f t="shared" si="1"/>
        <v>94.458797987927554</v>
      </c>
      <c r="E20" s="51"/>
    </row>
    <row r="21" spans="1:5" ht="25.5" customHeight="1" x14ac:dyDescent="0.2">
      <c r="A21" s="18" t="s">
        <v>50</v>
      </c>
      <c r="B21" s="4">
        <v>900</v>
      </c>
      <c r="C21" s="4">
        <v>484.12704000000002</v>
      </c>
      <c r="D21" s="7">
        <f t="shared" si="1"/>
        <v>53.791893333333341</v>
      </c>
      <c r="E21" s="51"/>
    </row>
    <row r="22" spans="1:5" ht="25.5" customHeight="1" x14ac:dyDescent="0.2">
      <c r="A22" s="36" t="s">
        <v>1</v>
      </c>
      <c r="B22" s="5">
        <f>B23+B24+B25</f>
        <v>2965934.9</v>
      </c>
      <c r="C22" s="5">
        <f>C23+C24+C25+C26+C27+C28</f>
        <v>1328670.60216</v>
      </c>
      <c r="D22" s="11">
        <f t="shared" ref="D22:D29" si="2">C22/B22*100</f>
        <v>44.79769944242539</v>
      </c>
      <c r="E22" s="51"/>
    </row>
    <row r="23" spans="1:5" ht="28.5" customHeight="1" x14ac:dyDescent="0.2">
      <c r="A23" s="22" t="s">
        <v>2</v>
      </c>
      <c r="B23" s="6">
        <v>2801887.8</v>
      </c>
      <c r="C23" s="6">
        <v>1346884.8711999999</v>
      </c>
      <c r="D23" s="7">
        <f t="shared" si="2"/>
        <v>48.070621214739582</v>
      </c>
      <c r="E23" s="51"/>
    </row>
    <row r="24" spans="1:5" ht="30" hidden="1" customHeight="1" x14ac:dyDescent="0.2">
      <c r="A24" s="20" t="s">
        <v>101</v>
      </c>
      <c r="B24" s="6">
        <v>0</v>
      </c>
      <c r="C24" s="6">
        <v>0</v>
      </c>
      <c r="D24" s="7" t="e">
        <f t="shared" si="2"/>
        <v>#DIV/0!</v>
      </c>
      <c r="E24" s="51"/>
    </row>
    <row r="25" spans="1:5" ht="20.25" customHeight="1" x14ac:dyDescent="0.2">
      <c r="A25" s="23" t="s">
        <v>3</v>
      </c>
      <c r="B25" s="6">
        <v>164047.1</v>
      </c>
      <c r="C25" s="6">
        <v>150.12231</v>
      </c>
      <c r="D25" s="7">
        <f t="shared" si="2"/>
        <v>9.1511712185098057E-2</v>
      </c>
      <c r="E25" s="51"/>
    </row>
    <row r="26" spans="1:5" ht="96.75" customHeight="1" x14ac:dyDescent="0.2">
      <c r="A26" s="18" t="s">
        <v>123</v>
      </c>
      <c r="B26" s="6"/>
      <c r="C26" s="6">
        <v>-6.843</v>
      </c>
      <c r="D26" s="7"/>
      <c r="E26" s="51"/>
    </row>
    <row r="27" spans="1:5" ht="76.5" customHeight="1" x14ac:dyDescent="0.2">
      <c r="A27" s="18" t="s">
        <v>103</v>
      </c>
      <c r="B27" s="6"/>
      <c r="C27" s="6">
        <v>450.67678000000001</v>
      </c>
      <c r="D27" s="7"/>
      <c r="E27" s="51"/>
    </row>
    <row r="28" spans="1:5" ht="38.25" customHeight="1" x14ac:dyDescent="0.2">
      <c r="A28" s="18" t="s">
        <v>52</v>
      </c>
      <c r="B28" s="6"/>
      <c r="C28" s="6">
        <v>-18808.225129999999</v>
      </c>
      <c r="D28" s="7"/>
      <c r="E28" s="51"/>
    </row>
    <row r="29" spans="1:5" ht="26.25" customHeight="1" x14ac:dyDescent="0.2">
      <c r="A29" s="37" t="s">
        <v>4</v>
      </c>
      <c r="B29" s="24">
        <f>B10+B22</f>
        <v>4274403.3</v>
      </c>
      <c r="C29" s="24">
        <f>C10+C22</f>
        <v>1932683.8055099999</v>
      </c>
      <c r="D29" s="11">
        <f t="shared" si="2"/>
        <v>45.215289009111515</v>
      </c>
      <c r="E29" s="51"/>
    </row>
    <row r="30" spans="1:5" ht="24.75" customHeight="1" x14ac:dyDescent="0.2"/>
    <row r="31" spans="1:5" ht="40.5" customHeight="1" x14ac:dyDescent="0.2"/>
    <row r="32" spans="1:5" ht="39" customHeight="1" x14ac:dyDescent="0.2"/>
    <row r="33" ht="18.75" customHeight="1" x14ac:dyDescent="0.2"/>
    <row r="34" ht="18.75" customHeight="1" x14ac:dyDescent="0.2"/>
    <row r="35" ht="15.75" customHeight="1" x14ac:dyDescent="0.2"/>
    <row r="36" ht="43.5" customHeight="1" x14ac:dyDescent="0.2"/>
    <row r="37" ht="29.25" customHeight="1" x14ac:dyDescent="0.2"/>
    <row r="38" ht="30" customHeight="1" x14ac:dyDescent="0.2"/>
    <row r="39" ht="69" customHeight="1" x14ac:dyDescent="0.2"/>
    <row r="40" ht="25.5" customHeight="1" x14ac:dyDescent="0.2"/>
    <row r="41" ht="27" customHeight="1" x14ac:dyDescent="0.2"/>
    <row r="42" ht="44.25" customHeight="1" x14ac:dyDescent="0.2"/>
    <row r="43" ht="39.75" customHeight="1" x14ac:dyDescent="0.2"/>
    <row r="44" ht="41.25" customHeight="1" x14ac:dyDescent="0.2"/>
    <row r="45" ht="116.25" customHeight="1" x14ac:dyDescent="0.2"/>
    <row r="47" ht="92.25" customHeight="1" x14ac:dyDescent="0.2"/>
    <row r="48" ht="102" customHeight="1" x14ac:dyDescent="0.2"/>
    <row r="49" ht="80.25" customHeight="1" x14ac:dyDescent="0.2"/>
    <row r="50" ht="93" customHeight="1" x14ac:dyDescent="0.2"/>
    <row r="51" ht="81" customHeight="1" x14ac:dyDescent="0.2"/>
    <row r="52" ht="36" customHeight="1" x14ac:dyDescent="0.2"/>
    <row r="54" ht="28.5" customHeight="1" x14ac:dyDescent="0.2"/>
    <row r="55" ht="18.75" customHeight="1" x14ac:dyDescent="0.2"/>
    <row r="56" ht="24" customHeight="1" x14ac:dyDescent="0.2"/>
    <row r="57" ht="15" customHeight="1" x14ac:dyDescent="0.2"/>
    <row r="61" ht="105" customHeight="1" x14ac:dyDescent="0.2"/>
    <row r="62" ht="104.25" customHeight="1" x14ac:dyDescent="0.2"/>
    <row r="63" ht="52.5" customHeight="1" x14ac:dyDescent="0.2"/>
    <row r="64" ht="54.75" customHeight="1" x14ac:dyDescent="0.2"/>
    <row r="66" ht="27" customHeight="1" x14ac:dyDescent="0.2"/>
    <row r="67" ht="28.5" customHeight="1" x14ac:dyDescent="0.2"/>
    <row r="73" ht="39" customHeight="1" x14ac:dyDescent="0.2"/>
    <row r="74" ht="66" customHeight="1" x14ac:dyDescent="0.2"/>
    <row r="75" ht="118.5" customHeight="1" x14ac:dyDescent="0.2"/>
    <row r="76" ht="42" customHeight="1" x14ac:dyDescent="0.2"/>
    <row r="77" ht="42" customHeight="1" x14ac:dyDescent="0.2"/>
    <row r="78" ht="28.5" customHeight="1" x14ac:dyDescent="0.2"/>
    <row r="79" ht="76.5" customHeight="1" x14ac:dyDescent="0.2"/>
    <row r="80" ht="40.5" customHeight="1" x14ac:dyDescent="0.2"/>
    <row r="81" spans="3:3" ht="54" customHeight="1" x14ac:dyDescent="0.2"/>
    <row r="83" spans="3:3" ht="24.75" customHeight="1" x14ac:dyDescent="0.2"/>
    <row r="86" spans="3:3" ht="28.5" customHeight="1" x14ac:dyDescent="0.2"/>
    <row r="91" spans="3:3" ht="39" customHeight="1" x14ac:dyDescent="0.2"/>
    <row r="92" spans="3:3" ht="54" customHeight="1" x14ac:dyDescent="0.2"/>
    <row r="93" spans="3:3" ht="62.25" customHeight="1" x14ac:dyDescent="0.2"/>
    <row r="94" spans="3:3" ht="43.5" customHeight="1" x14ac:dyDescent="0.2">
      <c r="C94"/>
    </row>
    <row r="95" spans="3:3" ht="96.75" customHeight="1" x14ac:dyDescent="0.2"/>
    <row r="96" spans="3:3" ht="81.75" customHeight="1" x14ac:dyDescent="0.2"/>
    <row r="97" spans="3:3" ht="78.75" customHeight="1" x14ac:dyDescent="0.2"/>
    <row r="98" spans="3:3" ht="73.5" customHeight="1" x14ac:dyDescent="0.2"/>
    <row r="100" spans="3:3" ht="46.5" customHeight="1" x14ac:dyDescent="0.2"/>
    <row r="101" spans="3:3" ht="17.25" customHeight="1" x14ac:dyDescent="0.2">
      <c r="C101"/>
    </row>
    <row r="102" spans="3:3" ht="28.5" customHeight="1" x14ac:dyDescent="0.2"/>
    <row r="103" spans="3:3" ht="30.75" customHeight="1" x14ac:dyDescent="0.2"/>
    <row r="104" spans="3:3" ht="39" customHeight="1" x14ac:dyDescent="0.2"/>
    <row r="105" spans="3:3" ht="42.75" customHeight="1" x14ac:dyDescent="0.2"/>
    <row r="106" spans="3:3" ht="39" customHeight="1" x14ac:dyDescent="0.2"/>
    <row r="107" spans="3:3" ht="42" customHeight="1" x14ac:dyDescent="0.2"/>
    <row r="108" spans="3:3" ht="39.75" customHeight="1" x14ac:dyDescent="0.2"/>
    <row r="109" spans="3:3" ht="20.25" customHeight="1" x14ac:dyDescent="0.2"/>
    <row r="110" spans="3:3" ht="29.25" customHeight="1" x14ac:dyDescent="0.2"/>
    <row r="112" spans="3:3" ht="39.75" customHeight="1" x14ac:dyDescent="0.2"/>
    <row r="113" ht="37.5" customHeight="1" x14ac:dyDescent="0.2"/>
    <row r="114" ht="52.5" customHeight="1" x14ac:dyDescent="0.2"/>
    <row r="115" ht="67.5" customHeight="1" x14ac:dyDescent="0.2"/>
    <row r="116" ht="59.25" customHeight="1" x14ac:dyDescent="0.2"/>
    <row r="117" ht="56.25" customHeight="1" x14ac:dyDescent="0.2"/>
    <row r="118" ht="39.75" customHeight="1" x14ac:dyDescent="0.2"/>
    <row r="119" ht="42.75" customHeight="1" x14ac:dyDescent="0.2"/>
    <row r="120" ht="51.75" customHeight="1" x14ac:dyDescent="0.2"/>
    <row r="121" ht="39.75" customHeight="1" x14ac:dyDescent="0.2"/>
    <row r="122" ht="18.75" customHeight="1" x14ac:dyDescent="0.2"/>
    <row r="123" ht="129" customHeight="1" x14ac:dyDescent="0.2"/>
    <row r="124" ht="65.25" customHeight="1" x14ac:dyDescent="0.2"/>
    <row r="125" ht="126.75" customHeight="1" x14ac:dyDescent="0.2"/>
    <row r="126" ht="78.75" customHeight="1" x14ac:dyDescent="0.2"/>
    <row r="127" ht="39.75" customHeight="1" x14ac:dyDescent="0.2"/>
    <row r="128" ht="94.5" customHeight="1" x14ac:dyDescent="0.2"/>
    <row r="129" ht="78.75" customHeight="1" x14ac:dyDescent="0.2"/>
    <row r="130" ht="102.75" customHeight="1" x14ac:dyDescent="0.2"/>
    <row r="131" ht="102" customHeight="1" x14ac:dyDescent="0.2"/>
    <row r="132" ht="127.5" customHeight="1" x14ac:dyDescent="0.2"/>
    <row r="133" ht="54" customHeight="1" x14ac:dyDescent="0.2"/>
    <row r="134" ht="129" customHeight="1" x14ac:dyDescent="0.2"/>
    <row r="135" ht="102.75" customHeight="1" x14ac:dyDescent="0.2"/>
    <row r="136" ht="114.75" customHeight="1" x14ac:dyDescent="0.2"/>
    <row r="137" ht="105" customHeight="1" x14ac:dyDescent="0.2"/>
    <row r="138" ht="117" customHeight="1" x14ac:dyDescent="0.2"/>
    <row r="139" ht="182.25" customHeight="1" x14ac:dyDescent="0.2"/>
    <row r="140" ht="129" customHeight="1" x14ac:dyDescent="0.2"/>
    <row r="141" ht="51.75" customHeight="1" x14ac:dyDescent="0.2"/>
    <row r="142" ht="27.75" customHeight="1" x14ac:dyDescent="0.2"/>
    <row r="143" ht="38.25" customHeight="1" x14ac:dyDescent="0.2"/>
    <row r="144" ht="63.75" customHeight="1" x14ac:dyDescent="0.2"/>
    <row r="145" ht="36.75" customHeight="1" x14ac:dyDescent="0.2"/>
    <row r="147" ht="28.5" customHeight="1" x14ac:dyDescent="0.2"/>
    <row r="148" ht="26.25" customHeight="1" x14ac:dyDescent="0.2"/>
    <row r="149" ht="65.25" customHeight="1" x14ac:dyDescent="0.2"/>
    <row r="150" ht="39.75" customHeight="1" x14ac:dyDescent="0.2"/>
    <row r="151" ht="27.75" customHeight="1" x14ac:dyDescent="0.2"/>
    <row r="153" ht="39.75" customHeight="1" x14ac:dyDescent="0.2"/>
    <row r="154" ht="27" customHeight="1" x14ac:dyDescent="0.2"/>
    <row r="155" ht="40.5" customHeight="1" x14ac:dyDescent="0.2"/>
    <row r="156" ht="30" customHeight="1" x14ac:dyDescent="0.2"/>
    <row r="157" ht="30" customHeight="1" x14ac:dyDescent="0.2"/>
    <row r="158" ht="30" customHeight="1" x14ac:dyDescent="0.2"/>
    <row r="159" ht="30" customHeight="1" x14ac:dyDescent="0.2"/>
    <row r="160" ht="66" customHeight="1" x14ac:dyDescent="0.2"/>
    <row r="161" spans="9:9" ht="52.5" customHeight="1" x14ac:dyDescent="0.2"/>
    <row r="162" spans="9:9" ht="17.25" customHeight="1" x14ac:dyDescent="0.2"/>
    <row r="163" spans="9:9" ht="37.5" customHeight="1" x14ac:dyDescent="0.2"/>
    <row r="164" spans="9:9" ht="26.25" customHeight="1" x14ac:dyDescent="0.2"/>
    <row r="165" spans="9:9" ht="27.75" customHeight="1" x14ac:dyDescent="0.2"/>
    <row r="166" spans="9:9" ht="78.75" customHeight="1" x14ac:dyDescent="0.2"/>
    <row r="167" spans="9:9" ht="80.25" customHeight="1" x14ac:dyDescent="0.2"/>
    <row r="168" spans="9:9" ht="65.25" customHeight="1" x14ac:dyDescent="0.2"/>
    <row r="169" spans="9:9" ht="53.25" customHeight="1" x14ac:dyDescent="0.2">
      <c r="I169" s="3"/>
    </row>
    <row r="170" spans="9:9" ht="53.25" customHeight="1" x14ac:dyDescent="0.2"/>
    <row r="171" spans="9:9" ht="26.25" customHeight="1" x14ac:dyDescent="0.2"/>
    <row r="173" spans="9:9" ht="51" customHeight="1" x14ac:dyDescent="0.2"/>
    <row r="174" spans="9:9" ht="52.5" customHeight="1" x14ac:dyDescent="0.2"/>
    <row r="175" spans="9:9" ht="28.5" customHeight="1" x14ac:dyDescent="0.2"/>
    <row r="176" spans="9:9" ht="28.5" customHeight="1" x14ac:dyDescent="0.2"/>
    <row r="177" ht="28.5" customHeight="1" x14ac:dyDescent="0.2"/>
    <row r="178" ht="23.25" customHeight="1" x14ac:dyDescent="0.2"/>
    <row r="179" ht="21" customHeight="1" x14ac:dyDescent="0.2"/>
    <row r="180" ht="42" customHeight="1" x14ac:dyDescent="0.2"/>
    <row r="181" ht="27.75" customHeight="1" x14ac:dyDescent="0.2"/>
    <row r="182" ht="21" customHeight="1" x14ac:dyDescent="0.2"/>
    <row r="184" ht="27.75" customHeight="1" x14ac:dyDescent="0.2"/>
    <row r="185" ht="21.75" customHeight="1" x14ac:dyDescent="0.2"/>
    <row r="186" ht="19.5" customHeight="1" x14ac:dyDescent="0.2"/>
  </sheetData>
  <mergeCells count="6">
    <mergeCell ref="A4:E4"/>
    <mergeCell ref="B8:B9"/>
    <mergeCell ref="A8:A9"/>
    <mergeCell ref="C8:D8"/>
    <mergeCell ref="D1:E2"/>
    <mergeCell ref="A6:E6"/>
  </mergeCells>
  <phoneticPr fontId="3" type="noConversion"/>
  <pageMargins left="0.68" right="0.21" top="0.61" bottom="1" header="0.5" footer="0.5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0"/>
  <sheetViews>
    <sheetView zoomScale="110" zoomScaleNormal="110" workbookViewId="0">
      <selection activeCell="E87" sqref="E87"/>
    </sheetView>
  </sheetViews>
  <sheetFormatPr defaultRowHeight="12.75" outlineLevelRow="1" x14ac:dyDescent="0.2"/>
  <cols>
    <col min="1" max="1" width="36.7109375" style="9" customWidth="1"/>
    <col min="2" max="2" width="7.85546875" style="9" customWidth="1"/>
    <col min="3" max="3" width="7.42578125" style="9" customWidth="1"/>
    <col min="4" max="4" width="12.85546875" style="79" customWidth="1"/>
    <col min="5" max="5" width="12.7109375" style="9" customWidth="1"/>
    <col min="6" max="6" width="9.42578125" style="9" customWidth="1"/>
    <col min="7" max="7" width="9.140625" style="9"/>
    <col min="8" max="8" width="10.7109375" style="9" bestFit="1" customWidth="1"/>
    <col min="9" max="9" width="10.5703125" style="9" bestFit="1" customWidth="1"/>
    <col min="10" max="16384" width="9.140625" style="9"/>
  </cols>
  <sheetData>
    <row r="1" spans="1:6" ht="12.75" customHeight="1" x14ac:dyDescent="0.2">
      <c r="E1" s="117" t="s">
        <v>70</v>
      </c>
      <c r="F1" s="117"/>
    </row>
    <row r="2" spans="1:6" ht="40.5" customHeight="1" x14ac:dyDescent="0.2">
      <c r="A2" s="70"/>
      <c r="C2" s="70"/>
      <c r="D2" s="9"/>
      <c r="E2" s="117" t="s">
        <v>69</v>
      </c>
      <c r="F2" s="117"/>
    </row>
    <row r="4" spans="1:6" x14ac:dyDescent="0.2">
      <c r="A4" s="91"/>
    </row>
    <row r="5" spans="1:6" s="80" customFormat="1" ht="15.75" x14ac:dyDescent="0.25">
      <c r="A5" s="116" t="s">
        <v>71</v>
      </c>
      <c r="B5" s="116"/>
      <c r="C5" s="116"/>
      <c r="D5" s="116"/>
      <c r="E5" s="116"/>
      <c r="F5" s="116"/>
    </row>
    <row r="6" spans="1:6" s="80" customFormat="1" ht="15.75" x14ac:dyDescent="0.25">
      <c r="A6" s="115" t="s">
        <v>122</v>
      </c>
      <c r="B6" s="116"/>
      <c r="C6" s="116"/>
      <c r="D6" s="116"/>
      <c r="E6" s="116"/>
      <c r="F6" s="116"/>
    </row>
    <row r="8" spans="1:6" ht="61.5" customHeight="1" x14ac:dyDescent="0.2">
      <c r="A8" s="81" t="s">
        <v>30</v>
      </c>
      <c r="B8" s="82" t="s">
        <v>31</v>
      </c>
      <c r="C8" s="82" t="s">
        <v>8</v>
      </c>
      <c r="D8" s="68" t="s">
        <v>115</v>
      </c>
      <c r="E8" s="68" t="s">
        <v>124</v>
      </c>
      <c r="F8" s="101" t="s">
        <v>5</v>
      </c>
    </row>
    <row r="9" spans="1:6" ht="15.75" x14ac:dyDescent="0.2">
      <c r="A9" s="69" t="s">
        <v>104</v>
      </c>
      <c r="B9" s="92"/>
      <c r="C9" s="92"/>
      <c r="D9" s="5">
        <f>SUM(D10:D20)</f>
        <v>191755.85376</v>
      </c>
      <c r="E9" s="5">
        <f>SUM(E10:E20)</f>
        <v>106172.61315</v>
      </c>
      <c r="F9" s="24">
        <f t="shared" ref="F9:F74" si="0">SUM(E9/D9*100)</f>
        <v>55.368642504590625</v>
      </c>
    </row>
    <row r="10" spans="1:6" ht="38.25" customHeight="1" outlineLevel="1" x14ac:dyDescent="0.2">
      <c r="A10" s="62" t="s">
        <v>9</v>
      </c>
      <c r="B10" s="7" t="s">
        <v>32</v>
      </c>
      <c r="C10" s="8" t="s">
        <v>34</v>
      </c>
      <c r="D10" s="4">
        <v>3896.6</v>
      </c>
      <c r="E10" s="6">
        <v>2685.5796800000003</v>
      </c>
      <c r="F10" s="6">
        <f t="shared" si="0"/>
        <v>68.92110249961506</v>
      </c>
    </row>
    <row r="11" spans="1:6" ht="67.5" customHeight="1" outlineLevel="1" x14ac:dyDescent="0.2">
      <c r="A11" s="62" t="s">
        <v>10</v>
      </c>
      <c r="B11" s="7" t="s">
        <v>32</v>
      </c>
      <c r="C11" s="8" t="s">
        <v>35</v>
      </c>
      <c r="D11" s="4">
        <v>65178.9</v>
      </c>
      <c r="E11" s="6">
        <v>33399.175219999997</v>
      </c>
      <c r="F11" s="6">
        <f>SUM(E11/D11*100)</f>
        <v>51.24231188314009</v>
      </c>
    </row>
    <row r="12" spans="1:6" outlineLevel="1" x14ac:dyDescent="0.2">
      <c r="A12" s="62" t="s">
        <v>92</v>
      </c>
      <c r="B12" s="7" t="s">
        <v>32</v>
      </c>
      <c r="C12" s="8" t="s">
        <v>41</v>
      </c>
      <c r="D12" s="4">
        <v>165</v>
      </c>
      <c r="E12" s="6">
        <v>165</v>
      </c>
      <c r="F12" s="6">
        <f t="shared" ref="F12" si="1">SUM(E12/D12*100)</f>
        <v>100</v>
      </c>
    </row>
    <row r="13" spans="1:6" outlineLevel="1" x14ac:dyDescent="0.2">
      <c r="A13" s="83" t="s">
        <v>11</v>
      </c>
      <c r="B13" s="7" t="s">
        <v>32</v>
      </c>
      <c r="C13" s="8" t="s">
        <v>53</v>
      </c>
      <c r="D13" s="4">
        <v>83097.899999999994</v>
      </c>
      <c r="E13" s="4">
        <v>41211.818760000002</v>
      </c>
      <c r="F13" s="6">
        <f t="shared" si="0"/>
        <v>49.5942963179575</v>
      </c>
    </row>
    <row r="14" spans="1:6" ht="51" outlineLevel="1" x14ac:dyDescent="0.2">
      <c r="A14" s="62" t="s">
        <v>99</v>
      </c>
      <c r="B14" s="7" t="s">
        <v>33</v>
      </c>
      <c r="C14" s="78">
        <v>10</v>
      </c>
      <c r="D14" s="4">
        <v>20172.587090000001</v>
      </c>
      <c r="E14" s="6">
        <v>9763.3728200000005</v>
      </c>
      <c r="F14" s="6">
        <f t="shared" si="0"/>
        <v>48.399210158026392</v>
      </c>
    </row>
    <row r="15" spans="1:6" ht="25.5" outlineLevel="1" x14ac:dyDescent="0.2">
      <c r="A15" s="62" t="s">
        <v>12</v>
      </c>
      <c r="B15" s="7" t="s">
        <v>35</v>
      </c>
      <c r="C15" s="8" t="s">
        <v>43</v>
      </c>
      <c r="D15" s="4">
        <v>0</v>
      </c>
      <c r="E15" s="6">
        <v>0</v>
      </c>
      <c r="F15" s="6"/>
    </row>
    <row r="16" spans="1:6" outlineLevel="1" x14ac:dyDescent="0.2">
      <c r="A16" s="62" t="s">
        <v>13</v>
      </c>
      <c r="B16" s="63" t="s">
        <v>41</v>
      </c>
      <c r="C16" s="63" t="s">
        <v>32</v>
      </c>
      <c r="D16" s="4">
        <v>18947.666670000002</v>
      </c>
      <c r="E16" s="6">
        <v>18947.666670000002</v>
      </c>
      <c r="F16" s="6">
        <f t="shared" ref="F16" si="2">SUM(E16/D16*100)</f>
        <v>100</v>
      </c>
    </row>
    <row r="17" spans="1:6" ht="25.5" outlineLevel="1" x14ac:dyDescent="0.2">
      <c r="A17" s="62" t="s">
        <v>93</v>
      </c>
      <c r="B17" s="7" t="s">
        <v>40</v>
      </c>
      <c r="C17" s="8" t="s">
        <v>41</v>
      </c>
      <c r="D17" s="4">
        <v>26</v>
      </c>
      <c r="E17" s="6">
        <v>0</v>
      </c>
      <c r="F17" s="6">
        <f t="shared" si="0"/>
        <v>0</v>
      </c>
    </row>
    <row r="18" spans="1:6" outlineLevel="1" x14ac:dyDescent="0.2">
      <c r="A18" s="62" t="s">
        <v>14</v>
      </c>
      <c r="B18" s="63" t="s">
        <v>38</v>
      </c>
      <c r="C18" s="63" t="s">
        <v>33</v>
      </c>
      <c r="D18" s="4">
        <v>110.8</v>
      </c>
      <c r="E18" s="6">
        <v>0</v>
      </c>
      <c r="F18" s="6">
        <f t="shared" ref="F18" si="3">SUM(E18/D18*100)</f>
        <v>0</v>
      </c>
    </row>
    <row r="19" spans="1:6" ht="12.75" customHeight="1" outlineLevel="1" x14ac:dyDescent="0.2">
      <c r="A19" s="62" t="s">
        <v>59</v>
      </c>
      <c r="B19" s="7" t="s">
        <v>43</v>
      </c>
      <c r="C19" s="8" t="s">
        <v>34</v>
      </c>
      <c r="D19" s="4">
        <v>160.4</v>
      </c>
      <c r="E19" s="6">
        <v>0</v>
      </c>
      <c r="F19" s="6">
        <f t="shared" ref="F19" si="4">SUM(E19/D19*100)</f>
        <v>0</v>
      </c>
    </row>
    <row r="20" spans="1:6" ht="12.75" customHeight="1" outlineLevel="1" x14ac:dyDescent="0.2">
      <c r="A20" s="62" t="s">
        <v>98</v>
      </c>
      <c r="B20" s="63">
        <v>13</v>
      </c>
      <c r="C20" s="78" t="s">
        <v>32</v>
      </c>
      <c r="D20" s="4">
        <v>0</v>
      </c>
      <c r="E20" s="6">
        <v>0</v>
      </c>
      <c r="F20" s="6">
        <v>0</v>
      </c>
    </row>
    <row r="21" spans="1:6" ht="15.75" x14ac:dyDescent="0.2">
      <c r="A21" s="69" t="s">
        <v>105</v>
      </c>
      <c r="B21" s="93"/>
      <c r="C21" s="93"/>
      <c r="D21" s="5">
        <f>SUM(D22:D22)</f>
        <v>2858</v>
      </c>
      <c r="E21" s="5">
        <f>SUM(E22:E22)</f>
        <v>1455.04566</v>
      </c>
      <c r="F21" s="24">
        <f t="shared" ref="F21:F22" si="5">SUM(E21/D21*100)</f>
        <v>50.911324702589219</v>
      </c>
    </row>
    <row r="22" spans="1:6" ht="43.5" customHeight="1" outlineLevel="1" x14ac:dyDescent="0.2">
      <c r="A22" s="85" t="s">
        <v>15</v>
      </c>
      <c r="B22" s="63" t="s">
        <v>32</v>
      </c>
      <c r="C22" s="63" t="s">
        <v>40</v>
      </c>
      <c r="D22" s="4">
        <v>2858</v>
      </c>
      <c r="E22" s="6">
        <v>1455.04566</v>
      </c>
      <c r="F22" s="6">
        <f t="shared" si="5"/>
        <v>50.911324702589219</v>
      </c>
    </row>
    <row r="23" spans="1:6" ht="30.75" customHeight="1" x14ac:dyDescent="0.2">
      <c r="A23" s="69" t="s">
        <v>106</v>
      </c>
      <c r="B23" s="93"/>
      <c r="C23" s="93"/>
      <c r="D23" s="5">
        <f>SUM(D24:D25)</f>
        <v>17153.900000000001</v>
      </c>
      <c r="E23" s="5">
        <f>SUM(E24:E25)</f>
        <v>10000.75239</v>
      </c>
      <c r="F23" s="24">
        <f t="shared" si="0"/>
        <v>58.300167250596068</v>
      </c>
    </row>
    <row r="24" spans="1:6" ht="43.5" customHeight="1" outlineLevel="1" x14ac:dyDescent="0.2">
      <c r="A24" s="85" t="s">
        <v>15</v>
      </c>
      <c r="B24" s="63" t="s">
        <v>32</v>
      </c>
      <c r="C24" s="63" t="s">
        <v>33</v>
      </c>
      <c r="D24" s="4">
        <v>9934.9</v>
      </c>
      <c r="E24" s="6">
        <v>4173.3792100000001</v>
      </c>
      <c r="F24" s="6">
        <f t="shared" si="0"/>
        <v>42.00725935842334</v>
      </c>
    </row>
    <row r="25" spans="1:6" outlineLevel="1" x14ac:dyDescent="0.2">
      <c r="A25" s="62" t="s">
        <v>11</v>
      </c>
      <c r="B25" s="63" t="s">
        <v>32</v>
      </c>
      <c r="C25" s="63" t="s">
        <v>53</v>
      </c>
      <c r="D25" s="4">
        <v>7219</v>
      </c>
      <c r="E25" s="6">
        <v>5827.3731799999996</v>
      </c>
      <c r="F25" s="6">
        <f t="shared" si="0"/>
        <v>80.72272032137414</v>
      </c>
    </row>
    <row r="26" spans="1:6" ht="31.5" x14ac:dyDescent="0.2">
      <c r="A26" s="94" t="s">
        <v>107</v>
      </c>
      <c r="B26" s="102"/>
      <c r="C26" s="102"/>
      <c r="D26" s="5">
        <f>SUM(D27:D31)</f>
        <v>57124.338000000003</v>
      </c>
      <c r="E26" s="5">
        <f>SUM(E27:E31)</f>
        <v>41813.046159999998</v>
      </c>
      <c r="F26" s="95">
        <f t="shared" si="0"/>
        <v>73.196552684776833</v>
      </c>
    </row>
    <row r="27" spans="1:6" outlineLevel="1" x14ac:dyDescent="0.2">
      <c r="A27" s="62" t="s">
        <v>11</v>
      </c>
      <c r="B27" s="63" t="s">
        <v>32</v>
      </c>
      <c r="C27" s="63" t="s">
        <v>53</v>
      </c>
      <c r="D27" s="4">
        <v>23216.799999999999</v>
      </c>
      <c r="E27" s="6">
        <v>9474.9386099999992</v>
      </c>
      <c r="F27" s="6">
        <f t="shared" si="0"/>
        <v>40.810700053409597</v>
      </c>
    </row>
    <row r="28" spans="1:6" ht="25.5" outlineLevel="1" x14ac:dyDescent="0.2">
      <c r="A28" s="62" t="s">
        <v>12</v>
      </c>
      <c r="B28" s="7" t="s">
        <v>35</v>
      </c>
      <c r="C28" s="8" t="s">
        <v>43</v>
      </c>
      <c r="D28" s="4">
        <v>1309</v>
      </c>
      <c r="E28" s="6">
        <v>0</v>
      </c>
      <c r="F28" s="6">
        <f t="shared" ref="F28" si="6">SUM(E28/D28*100)</f>
        <v>0</v>
      </c>
    </row>
    <row r="29" spans="1:6" outlineLevel="1" x14ac:dyDescent="0.2">
      <c r="A29" s="62" t="s">
        <v>13</v>
      </c>
      <c r="B29" s="63" t="s">
        <v>41</v>
      </c>
      <c r="C29" s="63" t="s">
        <v>32</v>
      </c>
      <c r="D29" s="4">
        <v>5785.6260000000002</v>
      </c>
      <c r="E29" s="6">
        <v>5785.6260000000002</v>
      </c>
      <c r="F29" s="6">
        <f t="shared" ref="F29:F30" si="7">SUM(E29/D29*100)</f>
        <v>100</v>
      </c>
    </row>
    <row r="30" spans="1:6" outlineLevel="1" x14ac:dyDescent="0.2">
      <c r="A30" s="62" t="s">
        <v>14</v>
      </c>
      <c r="B30" s="63" t="s">
        <v>38</v>
      </c>
      <c r="C30" s="63" t="s">
        <v>33</v>
      </c>
      <c r="D30" s="4">
        <v>13244.5</v>
      </c>
      <c r="E30" s="6">
        <v>13186.537</v>
      </c>
      <c r="F30" s="6">
        <f t="shared" si="7"/>
        <v>99.562361735059838</v>
      </c>
    </row>
    <row r="31" spans="1:6" outlineLevel="1" x14ac:dyDescent="0.2">
      <c r="A31" s="84" t="s">
        <v>20</v>
      </c>
      <c r="B31" s="96" t="s">
        <v>38</v>
      </c>
      <c r="C31" s="96" t="s">
        <v>35</v>
      </c>
      <c r="D31" s="4">
        <v>13568.412</v>
      </c>
      <c r="E31" s="4">
        <v>13365.94455</v>
      </c>
      <c r="F31" s="6">
        <f t="shared" ref="F31" si="8">SUM(E31/D31*100)</f>
        <v>98.507802902801004</v>
      </c>
    </row>
    <row r="32" spans="1:6" ht="31.5" x14ac:dyDescent="0.2">
      <c r="A32" s="69" t="s">
        <v>108</v>
      </c>
      <c r="B32" s="102"/>
      <c r="C32" s="102"/>
      <c r="D32" s="5">
        <f>SUM(D33:D34)</f>
        <v>635607.83500999992</v>
      </c>
      <c r="E32" s="5">
        <f>SUM(E33:E34)</f>
        <v>48160.972750000001</v>
      </c>
      <c r="F32" s="24">
        <f t="shared" si="0"/>
        <v>7.5771521521981064</v>
      </c>
    </row>
    <row r="33" spans="1:6" ht="25.5" outlineLevel="1" x14ac:dyDescent="0.2">
      <c r="A33" s="62" t="s">
        <v>12</v>
      </c>
      <c r="B33" s="63" t="s">
        <v>35</v>
      </c>
      <c r="C33" s="63" t="s">
        <v>43</v>
      </c>
      <c r="D33" s="4">
        <v>4604.57</v>
      </c>
      <c r="E33" s="4">
        <v>1800.6577500000001</v>
      </c>
      <c r="F33" s="4">
        <f t="shared" si="0"/>
        <v>39.105882851167436</v>
      </c>
    </row>
    <row r="34" spans="1:6" outlineLevel="1" x14ac:dyDescent="0.2">
      <c r="A34" s="62" t="s">
        <v>13</v>
      </c>
      <c r="B34" s="63" t="s">
        <v>41</v>
      </c>
      <c r="C34" s="63" t="s">
        <v>32</v>
      </c>
      <c r="D34" s="4">
        <v>631003.26500999997</v>
      </c>
      <c r="E34" s="4">
        <v>46360.315000000002</v>
      </c>
      <c r="F34" s="6">
        <f t="shared" si="0"/>
        <v>7.3470800502538278</v>
      </c>
    </row>
    <row r="35" spans="1:6" ht="31.5" x14ac:dyDescent="0.2">
      <c r="A35" s="69" t="s">
        <v>109</v>
      </c>
      <c r="B35" s="102"/>
      <c r="C35" s="102"/>
      <c r="D35" s="5">
        <f>SUM(D36:D41)</f>
        <v>1797147.9301199999</v>
      </c>
      <c r="E35" s="5">
        <f>SUM(E36:E41)</f>
        <v>1029321.3578799999</v>
      </c>
      <c r="F35" s="24">
        <f t="shared" si="0"/>
        <v>57.275271591652988</v>
      </c>
    </row>
    <row r="36" spans="1:6" outlineLevel="1" x14ac:dyDescent="0.2">
      <c r="A36" s="86" t="s">
        <v>16</v>
      </c>
      <c r="B36" s="63" t="s">
        <v>36</v>
      </c>
      <c r="C36" s="63" t="s">
        <v>32</v>
      </c>
      <c r="D36" s="4">
        <v>680561.77560000005</v>
      </c>
      <c r="E36" s="4">
        <v>380890.62342999998</v>
      </c>
      <c r="F36" s="6">
        <f t="shared" ref="F36" si="9">SUM(E36/D36*100)</f>
        <v>55.967090290105901</v>
      </c>
    </row>
    <row r="37" spans="1:6" outlineLevel="1" x14ac:dyDescent="0.2">
      <c r="A37" s="62" t="s">
        <v>17</v>
      </c>
      <c r="B37" s="63" t="s">
        <v>36</v>
      </c>
      <c r="C37" s="63" t="s">
        <v>34</v>
      </c>
      <c r="D37" s="4">
        <v>823281.94930999994</v>
      </c>
      <c r="E37" s="4">
        <v>521129.92203000002</v>
      </c>
      <c r="F37" s="6">
        <f t="shared" si="0"/>
        <v>63.299082709971202</v>
      </c>
    </row>
    <row r="38" spans="1:6" outlineLevel="1" x14ac:dyDescent="0.2">
      <c r="A38" s="62" t="s">
        <v>91</v>
      </c>
      <c r="B38" s="63" t="s">
        <v>36</v>
      </c>
      <c r="C38" s="63" t="s">
        <v>33</v>
      </c>
      <c r="D38" s="4">
        <v>88278.471620000011</v>
      </c>
      <c r="E38" s="4">
        <v>44648.886780000001</v>
      </c>
      <c r="F38" s="6">
        <f>SUM(E38/D38*100)</f>
        <v>50.577321923054832</v>
      </c>
    </row>
    <row r="39" spans="1:6" outlineLevel="1" x14ac:dyDescent="0.2">
      <c r="A39" s="62" t="s">
        <v>19</v>
      </c>
      <c r="B39" s="63" t="s">
        <v>36</v>
      </c>
      <c r="C39" s="63" t="s">
        <v>37</v>
      </c>
      <c r="D39" s="4">
        <v>122399.08519999999</v>
      </c>
      <c r="E39" s="4">
        <v>51569.113530000002</v>
      </c>
      <c r="F39" s="6">
        <f t="shared" si="0"/>
        <v>42.131943589068591</v>
      </c>
    </row>
    <row r="40" spans="1:6" outlineLevel="1" x14ac:dyDescent="0.2">
      <c r="A40" s="62" t="s">
        <v>14</v>
      </c>
      <c r="B40" s="63" t="s">
        <v>38</v>
      </c>
      <c r="C40" s="63" t="s">
        <v>33</v>
      </c>
      <c r="D40" s="4">
        <v>2779</v>
      </c>
      <c r="E40" s="4">
        <v>1235.7</v>
      </c>
      <c r="F40" s="6">
        <f t="shared" si="0"/>
        <v>44.465635120546956</v>
      </c>
    </row>
    <row r="41" spans="1:6" outlineLevel="1" x14ac:dyDescent="0.2">
      <c r="A41" s="86" t="s">
        <v>20</v>
      </c>
      <c r="B41" s="63" t="s">
        <v>38</v>
      </c>
      <c r="C41" s="78" t="s">
        <v>35</v>
      </c>
      <c r="D41" s="4">
        <v>79847.648390000002</v>
      </c>
      <c r="E41" s="4">
        <v>29847.112109999998</v>
      </c>
      <c r="F41" s="6">
        <f t="shared" si="0"/>
        <v>37.380076573097931</v>
      </c>
    </row>
    <row r="42" spans="1:6" ht="31.5" x14ac:dyDescent="0.2">
      <c r="A42" s="69" t="s">
        <v>110</v>
      </c>
      <c r="B42" s="102"/>
      <c r="C42" s="102"/>
      <c r="D42" s="5">
        <f>SUM(D43:D46)</f>
        <v>198334.5</v>
      </c>
      <c r="E42" s="5">
        <f>SUM(E43:E46)</f>
        <v>108633.65090000001</v>
      </c>
      <c r="F42" s="24">
        <f t="shared" si="0"/>
        <v>54.77294716753768</v>
      </c>
    </row>
    <row r="43" spans="1:6" outlineLevel="1" x14ac:dyDescent="0.2">
      <c r="A43" s="62" t="s">
        <v>91</v>
      </c>
      <c r="B43" s="63" t="s">
        <v>36</v>
      </c>
      <c r="C43" s="63" t="s">
        <v>33</v>
      </c>
      <c r="D43" s="4">
        <v>71377.600000000006</v>
      </c>
      <c r="E43" s="4">
        <v>42044.235380000006</v>
      </c>
      <c r="F43" s="6">
        <f t="shared" si="0"/>
        <v>58.903963400282443</v>
      </c>
    </row>
    <row r="44" spans="1:6" outlineLevel="1" x14ac:dyDescent="0.2">
      <c r="A44" s="62" t="s">
        <v>21</v>
      </c>
      <c r="B44" s="63" t="s">
        <v>39</v>
      </c>
      <c r="C44" s="63" t="s">
        <v>32</v>
      </c>
      <c r="D44" s="4">
        <v>111073.60000000001</v>
      </c>
      <c r="E44" s="4">
        <v>58651.873320000006</v>
      </c>
      <c r="F44" s="6">
        <f t="shared" si="0"/>
        <v>52.80451279151842</v>
      </c>
    </row>
    <row r="45" spans="1:6" ht="25.5" outlineLevel="1" x14ac:dyDescent="0.2">
      <c r="A45" s="62" t="s">
        <v>56</v>
      </c>
      <c r="B45" s="63" t="s">
        <v>39</v>
      </c>
      <c r="C45" s="63" t="s">
        <v>35</v>
      </c>
      <c r="D45" s="4">
        <v>15543.3</v>
      </c>
      <c r="E45" s="4">
        <v>7737.5421999999999</v>
      </c>
      <c r="F45" s="6">
        <f t="shared" si="0"/>
        <v>49.780562686173461</v>
      </c>
    </row>
    <row r="46" spans="1:6" outlineLevel="1" x14ac:dyDescent="0.2">
      <c r="A46" s="62" t="s">
        <v>14</v>
      </c>
      <c r="B46" s="63" t="s">
        <v>38</v>
      </c>
      <c r="C46" s="63" t="s">
        <v>33</v>
      </c>
      <c r="D46" s="4">
        <v>340</v>
      </c>
      <c r="E46" s="4">
        <v>200</v>
      </c>
      <c r="F46" s="6">
        <f t="shared" si="0"/>
        <v>58.82352941176471</v>
      </c>
    </row>
    <row r="47" spans="1:6" ht="34.5" customHeight="1" x14ac:dyDescent="0.2">
      <c r="A47" s="97" t="s">
        <v>111</v>
      </c>
      <c r="B47" s="102"/>
      <c r="C47" s="102"/>
      <c r="D47" s="5">
        <f>SUM(D48:D52)</f>
        <v>181313</v>
      </c>
      <c r="E47" s="5">
        <f>SUM(E48:E52)</f>
        <v>86791.174220000001</v>
      </c>
      <c r="F47" s="24">
        <f t="shared" si="0"/>
        <v>47.868147468741903</v>
      </c>
    </row>
    <row r="48" spans="1:6" ht="14.25" customHeight="1" outlineLevel="1" x14ac:dyDescent="0.2">
      <c r="A48" s="62" t="s">
        <v>18</v>
      </c>
      <c r="B48" s="63" t="s">
        <v>36</v>
      </c>
      <c r="C48" s="63" t="s">
        <v>36</v>
      </c>
      <c r="D48" s="4">
        <v>8278.2000000000007</v>
      </c>
      <c r="E48" s="4">
        <v>4354.9531799999995</v>
      </c>
      <c r="F48" s="6">
        <f t="shared" si="0"/>
        <v>52.607489309270115</v>
      </c>
    </row>
    <row r="49" spans="1:6" ht="14.25" customHeight="1" outlineLevel="1" x14ac:dyDescent="0.2">
      <c r="A49" s="62" t="s">
        <v>54</v>
      </c>
      <c r="B49" s="63" t="s">
        <v>42</v>
      </c>
      <c r="C49" s="63" t="s">
        <v>32</v>
      </c>
      <c r="D49" s="4">
        <v>12395.2</v>
      </c>
      <c r="E49" s="4">
        <v>6554.7309800000003</v>
      </c>
      <c r="F49" s="6">
        <f t="shared" si="0"/>
        <v>52.881203853104431</v>
      </c>
    </row>
    <row r="50" spans="1:6" outlineLevel="1" x14ac:dyDescent="0.2">
      <c r="A50" s="62" t="s">
        <v>55</v>
      </c>
      <c r="B50" s="63" t="s">
        <v>42</v>
      </c>
      <c r="C50" s="63" t="s">
        <v>34</v>
      </c>
      <c r="D50" s="4">
        <v>39790.5</v>
      </c>
      <c r="E50" s="4">
        <v>23126.498589999999</v>
      </c>
      <c r="F50" s="6">
        <f t="shared" si="0"/>
        <v>58.120653397167665</v>
      </c>
    </row>
    <row r="51" spans="1:6" outlineLevel="1" x14ac:dyDescent="0.2">
      <c r="A51" s="62" t="s">
        <v>97</v>
      </c>
      <c r="B51" s="63" t="s">
        <v>42</v>
      </c>
      <c r="C51" s="63" t="s">
        <v>33</v>
      </c>
      <c r="D51" s="4">
        <v>106734.6</v>
      </c>
      <c r="E51" s="4">
        <v>45925.265579999999</v>
      </c>
      <c r="F51" s="6">
        <f t="shared" ref="F51" si="10">SUM(E51/D51*100)</f>
        <v>43.027533320966207</v>
      </c>
    </row>
    <row r="52" spans="1:6" ht="25.5" outlineLevel="1" x14ac:dyDescent="0.2">
      <c r="A52" s="62" t="s">
        <v>57</v>
      </c>
      <c r="B52" s="63" t="s">
        <v>42</v>
      </c>
      <c r="C52" s="63" t="s">
        <v>41</v>
      </c>
      <c r="D52" s="4">
        <v>14114.5</v>
      </c>
      <c r="E52" s="4">
        <v>6829.7258899999997</v>
      </c>
      <c r="F52" s="6">
        <f t="shared" si="0"/>
        <v>48.388011548407661</v>
      </c>
    </row>
    <row r="53" spans="1:6" ht="28.5" x14ac:dyDescent="0.2">
      <c r="A53" s="97" t="s">
        <v>112</v>
      </c>
      <c r="B53" s="102"/>
      <c r="C53" s="102"/>
      <c r="D53" s="5">
        <f>SUM(D54:D58)</f>
        <v>144692.9</v>
      </c>
      <c r="E53" s="5">
        <f>SUM(E54:E58)</f>
        <v>87213.359949999998</v>
      </c>
      <c r="F53" s="24">
        <f t="shared" si="0"/>
        <v>60.27480266827191</v>
      </c>
    </row>
    <row r="54" spans="1:6" outlineLevel="1" x14ac:dyDescent="0.2">
      <c r="A54" s="83" t="s">
        <v>11</v>
      </c>
      <c r="B54" s="63" t="s">
        <v>32</v>
      </c>
      <c r="C54" s="63" t="s">
        <v>53</v>
      </c>
      <c r="D54" s="4">
        <v>2360.9740000000002</v>
      </c>
      <c r="E54" s="4">
        <v>1609.202</v>
      </c>
      <c r="F54" s="6">
        <f t="shared" si="0"/>
        <v>68.158395645187113</v>
      </c>
    </row>
    <row r="55" spans="1:6" outlineLevel="1" x14ac:dyDescent="0.2">
      <c r="A55" s="62" t="s">
        <v>22</v>
      </c>
      <c r="B55" s="63" t="s">
        <v>38</v>
      </c>
      <c r="C55" s="63" t="s">
        <v>32</v>
      </c>
      <c r="D55" s="4">
        <v>16644</v>
      </c>
      <c r="E55" s="4">
        <v>7360.5640600000006</v>
      </c>
      <c r="F55" s="6">
        <f t="shared" si="0"/>
        <v>44.223528358567656</v>
      </c>
    </row>
    <row r="56" spans="1:6" outlineLevel="1" x14ac:dyDescent="0.2">
      <c r="A56" s="62" t="s">
        <v>23</v>
      </c>
      <c r="B56" s="63" t="s">
        <v>38</v>
      </c>
      <c r="C56" s="63" t="s">
        <v>34</v>
      </c>
      <c r="D56" s="4">
        <v>76489.899999999994</v>
      </c>
      <c r="E56" s="4">
        <v>52434.753349999999</v>
      </c>
      <c r="F56" s="6">
        <f t="shared" si="0"/>
        <v>68.551211793975426</v>
      </c>
    </row>
    <row r="57" spans="1:6" outlineLevel="1" x14ac:dyDescent="0.2">
      <c r="A57" s="62" t="s">
        <v>14</v>
      </c>
      <c r="B57" s="63" t="s">
        <v>38</v>
      </c>
      <c r="C57" s="63" t="s">
        <v>33</v>
      </c>
      <c r="D57" s="4">
        <v>1180.9000000000001</v>
      </c>
      <c r="E57" s="4">
        <v>615.82194000000004</v>
      </c>
      <c r="F57" s="6">
        <f t="shared" si="0"/>
        <v>52.148525700736727</v>
      </c>
    </row>
    <row r="58" spans="1:6" ht="25.5" outlineLevel="1" x14ac:dyDescent="0.2">
      <c r="A58" s="62" t="s">
        <v>24</v>
      </c>
      <c r="B58" s="63" t="s">
        <v>38</v>
      </c>
      <c r="C58" s="63" t="s">
        <v>40</v>
      </c>
      <c r="D58" s="4">
        <v>48017.125999999997</v>
      </c>
      <c r="E58" s="4">
        <v>25193.018599999999</v>
      </c>
      <c r="F58" s="6">
        <f t="shared" si="0"/>
        <v>52.46673572258365</v>
      </c>
    </row>
    <row r="59" spans="1:6" ht="15.75" x14ac:dyDescent="0.2">
      <c r="A59" s="69" t="s">
        <v>113</v>
      </c>
      <c r="B59" s="102"/>
      <c r="C59" s="102"/>
      <c r="D59" s="5">
        <f>SUM(D60:D67)</f>
        <v>1164579.7</v>
      </c>
      <c r="E59" s="5">
        <f>SUM(E60:E67)</f>
        <v>525557.86580999999</v>
      </c>
      <c r="F59" s="24">
        <f t="shared" si="0"/>
        <v>45.128544298857349</v>
      </c>
    </row>
    <row r="60" spans="1:6" ht="51" outlineLevel="1" x14ac:dyDescent="0.2">
      <c r="A60" s="62" t="s">
        <v>99</v>
      </c>
      <c r="B60" s="63" t="s">
        <v>33</v>
      </c>
      <c r="C60" s="78">
        <v>10</v>
      </c>
      <c r="D60" s="4">
        <v>2360</v>
      </c>
      <c r="E60" s="4">
        <v>243.75</v>
      </c>
      <c r="F60" s="6">
        <f t="shared" ref="F60:F61" si="11">SUM(E60/D60*100)</f>
        <v>10.328389830508474</v>
      </c>
    </row>
    <row r="61" spans="1:6" outlineLevel="1" x14ac:dyDescent="0.2">
      <c r="A61" s="62" t="s">
        <v>100</v>
      </c>
      <c r="B61" s="63" t="s">
        <v>35</v>
      </c>
      <c r="C61" s="63" t="s">
        <v>34</v>
      </c>
      <c r="D61" s="4">
        <v>414481.1</v>
      </c>
      <c r="E61" s="4">
        <v>320153.06479999993</v>
      </c>
      <c r="F61" s="6">
        <f t="shared" si="11"/>
        <v>77.24189710942187</v>
      </c>
    </row>
    <row r="62" spans="1:6" outlineLevel="1" x14ac:dyDescent="0.2">
      <c r="A62" s="62" t="s">
        <v>58</v>
      </c>
      <c r="B62" s="63" t="s">
        <v>35</v>
      </c>
      <c r="C62" s="63" t="s">
        <v>37</v>
      </c>
      <c r="D62" s="4">
        <v>351416.37213999999</v>
      </c>
      <c r="E62" s="4">
        <v>85487.372700000007</v>
      </c>
      <c r="F62" s="6">
        <f t="shared" si="0"/>
        <v>24.326519615296377</v>
      </c>
    </row>
    <row r="63" spans="1:6" outlineLevel="1" x14ac:dyDescent="0.2">
      <c r="A63" s="86" t="s">
        <v>13</v>
      </c>
      <c r="B63" s="63" t="s">
        <v>41</v>
      </c>
      <c r="C63" s="63" t="s">
        <v>32</v>
      </c>
      <c r="D63" s="4">
        <v>67529.174149999992</v>
      </c>
      <c r="E63" s="4">
        <v>9613.573269999999</v>
      </c>
      <c r="F63" s="6">
        <f t="shared" si="0"/>
        <v>14.236177757254568</v>
      </c>
    </row>
    <row r="64" spans="1:6" outlineLevel="1" x14ac:dyDescent="0.2">
      <c r="A64" s="62" t="s">
        <v>25</v>
      </c>
      <c r="B64" s="63" t="s">
        <v>41</v>
      </c>
      <c r="C64" s="63" t="s">
        <v>34</v>
      </c>
      <c r="D64" s="4">
        <v>92551.3</v>
      </c>
      <c r="E64" s="4">
        <v>53857.155709999999</v>
      </c>
      <c r="F64" s="6">
        <f t="shared" si="0"/>
        <v>58.191679328113167</v>
      </c>
    </row>
    <row r="65" spans="1:6" outlineLevel="1" x14ac:dyDescent="0.2">
      <c r="A65" s="86" t="s">
        <v>27</v>
      </c>
      <c r="B65" s="87" t="s">
        <v>41</v>
      </c>
      <c r="C65" s="87" t="s">
        <v>33</v>
      </c>
      <c r="D65" s="4">
        <v>190102.57833999998</v>
      </c>
      <c r="E65" s="4">
        <v>40322.159469999999</v>
      </c>
      <c r="F65" s="6">
        <f t="shared" si="0"/>
        <v>21.210737814341211</v>
      </c>
    </row>
    <row r="66" spans="1:6" ht="25.5" outlineLevel="1" x14ac:dyDescent="0.2">
      <c r="A66" s="62" t="s">
        <v>26</v>
      </c>
      <c r="B66" s="87" t="s">
        <v>41</v>
      </c>
      <c r="C66" s="87" t="s">
        <v>41</v>
      </c>
      <c r="D66" s="4">
        <v>33177.682280000001</v>
      </c>
      <c r="E66" s="4">
        <v>14998.022989999999</v>
      </c>
      <c r="F66" s="6">
        <f t="shared" ref="F66" si="12">SUM(E66/D66*100)</f>
        <v>45.2051558738358</v>
      </c>
    </row>
    <row r="67" spans="1:6" ht="25.5" outlineLevel="1" x14ac:dyDescent="0.2">
      <c r="A67" s="62" t="s">
        <v>93</v>
      </c>
      <c r="B67" s="7" t="s">
        <v>40</v>
      </c>
      <c r="C67" s="8" t="s">
        <v>41</v>
      </c>
      <c r="D67" s="4">
        <v>12961.49309</v>
      </c>
      <c r="E67" s="4">
        <v>882.76687000000004</v>
      </c>
      <c r="F67" s="6">
        <f t="shared" si="0"/>
        <v>6.8106881195737312</v>
      </c>
    </row>
    <row r="68" spans="1:6" ht="15.75" x14ac:dyDescent="0.2">
      <c r="A68" s="97" t="s">
        <v>114</v>
      </c>
      <c r="B68" s="93"/>
      <c r="C68" s="93"/>
      <c r="D68" s="5">
        <f>SUM(D69:D73)</f>
        <v>28565.412909999999</v>
      </c>
      <c r="E68" s="5">
        <f>SUM(E69:E73)</f>
        <v>14104.807519999998</v>
      </c>
      <c r="F68" s="24">
        <f>SUM(E68/D68*100)</f>
        <v>49.377222602871171</v>
      </c>
    </row>
    <row r="69" spans="1:6" ht="51" outlineLevel="1" x14ac:dyDescent="0.2">
      <c r="A69" s="85" t="s">
        <v>15</v>
      </c>
      <c r="B69" s="63" t="s">
        <v>32</v>
      </c>
      <c r="C69" s="63" t="s">
        <v>40</v>
      </c>
      <c r="D69" s="4">
        <v>19844</v>
      </c>
      <c r="E69" s="6">
        <v>9323.8287199999995</v>
      </c>
      <c r="F69" s="6">
        <f>SUM(E69/D69*100)</f>
        <v>46.985631525902036</v>
      </c>
    </row>
    <row r="70" spans="1:6" ht="25.5" outlineLevel="1" x14ac:dyDescent="0.2">
      <c r="A70" s="85" t="s">
        <v>118</v>
      </c>
      <c r="B70" s="63" t="s">
        <v>32</v>
      </c>
      <c r="C70" s="63" t="s">
        <v>36</v>
      </c>
      <c r="D70" s="4">
        <v>1618.3</v>
      </c>
      <c r="E70" s="6">
        <v>0</v>
      </c>
      <c r="F70" s="6">
        <f>SUM(E70/D70*100)</f>
        <v>0</v>
      </c>
    </row>
    <row r="71" spans="1:6" outlineLevel="1" x14ac:dyDescent="0.2">
      <c r="A71" s="62" t="s">
        <v>90</v>
      </c>
      <c r="B71" s="7" t="s">
        <v>32</v>
      </c>
      <c r="C71" s="8" t="s">
        <v>42</v>
      </c>
      <c r="D71" s="4">
        <v>1970.1129100000001</v>
      </c>
      <c r="E71" s="6">
        <v>0</v>
      </c>
      <c r="F71" s="6">
        <f>SUM(E71/D71*100)</f>
        <v>0</v>
      </c>
    </row>
    <row r="72" spans="1:6" outlineLevel="1" x14ac:dyDescent="0.2">
      <c r="A72" s="83" t="s">
        <v>11</v>
      </c>
      <c r="B72" s="7" t="s">
        <v>32</v>
      </c>
      <c r="C72" s="63" t="s">
        <v>53</v>
      </c>
      <c r="D72" s="4">
        <v>352</v>
      </c>
      <c r="E72" s="6">
        <v>0</v>
      </c>
      <c r="F72" s="6">
        <f>SUM(E72/D72*100)</f>
        <v>0</v>
      </c>
    </row>
    <row r="73" spans="1:6" ht="12.75" customHeight="1" outlineLevel="1" x14ac:dyDescent="0.2">
      <c r="A73" s="62" t="s">
        <v>98</v>
      </c>
      <c r="B73" s="63">
        <v>13</v>
      </c>
      <c r="C73" s="78" t="s">
        <v>32</v>
      </c>
      <c r="D73" s="4">
        <v>4781</v>
      </c>
      <c r="E73" s="6">
        <v>4780.9787999999999</v>
      </c>
      <c r="F73" s="6">
        <f t="shared" ref="F73" si="13">SUM(E73/D73*100)</f>
        <v>99.999556578121727</v>
      </c>
    </row>
    <row r="74" spans="1:6" ht="15.75" x14ac:dyDescent="0.2">
      <c r="A74" s="69" t="s">
        <v>44</v>
      </c>
      <c r="B74" s="102"/>
      <c r="C74" s="102"/>
      <c r="D74" s="5">
        <f>SUM(D9+D21+D23+D26+D32+D35+D42+D47+D53+D59+D68)</f>
        <v>4419133.3698000005</v>
      </c>
      <c r="E74" s="5">
        <f>SUM(E9+E21+E23+E26+E32+E35+E42+E47+E53+E59+E68)</f>
        <v>2059224.6463899997</v>
      </c>
      <c r="F74" s="24">
        <f t="shared" si="0"/>
        <v>46.597929369196549</v>
      </c>
    </row>
    <row r="75" spans="1:6" x14ac:dyDescent="0.2">
      <c r="D75" s="88"/>
      <c r="E75" s="89"/>
    </row>
    <row r="76" spans="1:6" x14ac:dyDescent="0.2">
      <c r="D76" s="88"/>
      <c r="E76" s="88"/>
      <c r="F76" s="88"/>
    </row>
    <row r="77" spans="1:6" x14ac:dyDescent="0.2">
      <c r="E77" s="79"/>
      <c r="F77" s="79"/>
    </row>
    <row r="78" spans="1:6" x14ac:dyDescent="0.2">
      <c r="D78" s="9"/>
    </row>
    <row r="79" spans="1:6" x14ac:dyDescent="0.2">
      <c r="E79" s="79"/>
      <c r="F79" s="79"/>
    </row>
    <row r="80" spans="1:6" x14ac:dyDescent="0.2">
      <c r="E80" s="79"/>
      <c r="F80" s="79"/>
    </row>
  </sheetData>
  <autoFilter ref="A8:F74" xr:uid="{00000000-0009-0000-0000-000002000000}"/>
  <mergeCells count="4">
    <mergeCell ref="A6:F6"/>
    <mergeCell ref="A5:F5"/>
    <mergeCell ref="E2:F2"/>
    <mergeCell ref="E1:F1"/>
  </mergeCells>
  <pageMargins left="1.1811023622047245" right="0.19685039370078741" top="0.31496062992125984" bottom="0.31496062992125984" header="0.15748031496062992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13"/>
  <sheetViews>
    <sheetView workbookViewId="0">
      <selection activeCell="C7" sqref="C7:D7"/>
    </sheetView>
  </sheetViews>
  <sheetFormatPr defaultRowHeight="12.75" x14ac:dyDescent="0.2"/>
  <cols>
    <col min="1" max="1" width="38.5703125" style="1" customWidth="1"/>
    <col min="2" max="2" width="23.28515625" style="1" customWidth="1"/>
    <col min="3" max="3" width="14.42578125" style="1" customWidth="1"/>
    <col min="4" max="4" width="5.140625" style="1" customWidth="1"/>
    <col min="5" max="5" width="5.42578125" style="1" customWidth="1"/>
    <col min="6" max="16384" width="9.140625" style="1"/>
  </cols>
  <sheetData>
    <row r="2" spans="1:10" ht="65.25" customHeight="1" x14ac:dyDescent="0.25">
      <c r="A2" s="39"/>
      <c r="B2" s="39"/>
      <c r="C2" s="124" t="s">
        <v>65</v>
      </c>
      <c r="D2" s="114"/>
      <c r="E2" s="114"/>
    </row>
    <row r="3" spans="1:10" ht="15" x14ac:dyDescent="0.25">
      <c r="A3" s="39"/>
      <c r="B3" s="40"/>
      <c r="C3" s="43"/>
      <c r="D3" s="39"/>
      <c r="E3" s="39"/>
    </row>
    <row r="4" spans="1:10" ht="50.25" customHeight="1" x14ac:dyDescent="0.25">
      <c r="A4" s="125" t="s">
        <v>121</v>
      </c>
      <c r="B4" s="125"/>
      <c r="C4" s="125"/>
      <c r="D4" s="126"/>
      <c r="E4" s="39"/>
    </row>
    <row r="5" spans="1:10" ht="21" customHeight="1" x14ac:dyDescent="0.25">
      <c r="A5" s="126"/>
      <c r="B5" s="126"/>
      <c r="C5" s="126"/>
      <c r="D5" s="126"/>
      <c r="E5" s="39"/>
    </row>
    <row r="6" spans="1:10" ht="12.75" customHeight="1" x14ac:dyDescent="0.25">
      <c r="A6" s="41"/>
      <c r="B6" s="41"/>
      <c r="C6" s="44"/>
      <c r="D6" s="39"/>
      <c r="E6" s="39"/>
    </row>
    <row r="7" spans="1:10" ht="42" customHeight="1" x14ac:dyDescent="0.25">
      <c r="A7" s="118" t="s">
        <v>30</v>
      </c>
      <c r="B7" s="120" t="s">
        <v>117</v>
      </c>
      <c r="C7" s="122" t="s">
        <v>120</v>
      </c>
      <c r="D7" s="123"/>
      <c r="E7" s="39"/>
    </row>
    <row r="8" spans="1:10" ht="28.5" customHeight="1" x14ac:dyDescent="0.25">
      <c r="A8" s="119"/>
      <c r="B8" s="121"/>
      <c r="C8" s="35" t="s">
        <v>29</v>
      </c>
      <c r="D8" s="42" t="s">
        <v>28</v>
      </c>
      <c r="E8" s="39"/>
    </row>
    <row r="9" spans="1:10" ht="42" customHeight="1" x14ac:dyDescent="0.25">
      <c r="A9" s="56" t="s">
        <v>81</v>
      </c>
      <c r="B9" s="54">
        <f>B10+B11</f>
        <v>66182.8</v>
      </c>
      <c r="C9" s="54">
        <f>C10+C11</f>
        <v>0</v>
      </c>
      <c r="D9" s="55"/>
      <c r="E9" s="39"/>
    </row>
    <row r="10" spans="1:10" ht="30.75" customHeight="1" x14ac:dyDescent="0.25">
      <c r="A10" s="47" t="s">
        <v>76</v>
      </c>
      <c r="B10" s="45">
        <v>66182.8</v>
      </c>
      <c r="C10" s="45">
        <v>0</v>
      </c>
      <c r="D10" s="55"/>
      <c r="E10" s="39"/>
    </row>
    <row r="11" spans="1:10" ht="47.25" customHeight="1" x14ac:dyDescent="0.25">
      <c r="A11" s="47" t="s">
        <v>75</v>
      </c>
      <c r="B11" s="45">
        <v>0</v>
      </c>
      <c r="C11" s="45">
        <v>0</v>
      </c>
      <c r="D11" s="60"/>
      <c r="E11" s="39"/>
      <c r="J11" s="29"/>
    </row>
    <row r="12" spans="1:10" ht="28.5" x14ac:dyDescent="0.25">
      <c r="A12" s="47" t="s">
        <v>82</v>
      </c>
      <c r="B12" s="46">
        <v>78547.3</v>
      </c>
      <c r="C12" s="46">
        <v>126540.8</v>
      </c>
      <c r="D12" s="60"/>
      <c r="E12" s="39"/>
    </row>
    <row r="13" spans="1:10" ht="30.75" customHeight="1" x14ac:dyDescent="0.2">
      <c r="A13" s="19" t="s">
        <v>102</v>
      </c>
      <c r="B13" s="48">
        <f>B9+B12</f>
        <v>144730.1</v>
      </c>
      <c r="C13" s="48">
        <f>C9+C12</f>
        <v>126540.8</v>
      </c>
      <c r="D13" s="55"/>
      <c r="I13" t="s">
        <v>74</v>
      </c>
    </row>
  </sheetData>
  <mergeCells count="5">
    <mergeCell ref="A7:A8"/>
    <mergeCell ref="B7:B8"/>
    <mergeCell ref="C7:D7"/>
    <mergeCell ref="C2:E2"/>
    <mergeCell ref="A4:D5"/>
  </mergeCells>
  <phoneticPr fontId="3" type="noConversion"/>
  <pageMargins left="0.62" right="0.2" top="0.84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F18"/>
  <sheetViews>
    <sheetView tabSelected="1" workbookViewId="0">
      <selection activeCell="C7" sqref="C7"/>
    </sheetView>
  </sheetViews>
  <sheetFormatPr defaultRowHeight="12.75" x14ac:dyDescent="0.2"/>
  <cols>
    <col min="1" max="1" width="52.5703125" style="1" customWidth="1"/>
    <col min="2" max="2" width="16.7109375" style="1" customWidth="1"/>
    <col min="3" max="3" width="21.85546875" style="1" customWidth="1"/>
    <col min="4" max="4" width="7.28515625" style="1" hidden="1" customWidth="1"/>
    <col min="5" max="5" width="11.7109375" style="1" customWidth="1"/>
    <col min="6" max="16384" width="9.140625" style="1"/>
  </cols>
  <sheetData>
    <row r="2" spans="1:6" ht="15" customHeight="1" x14ac:dyDescent="0.25">
      <c r="A2" s="39"/>
      <c r="B2" s="39"/>
      <c r="C2" s="124"/>
      <c r="D2" s="71"/>
      <c r="E2" s="75"/>
      <c r="F2" s="2"/>
    </row>
    <row r="3" spans="1:6" ht="41.25" customHeight="1" x14ac:dyDescent="0.25">
      <c r="A3" s="39"/>
      <c r="B3" s="40"/>
      <c r="C3" s="124"/>
      <c r="D3" s="71"/>
      <c r="E3" s="75"/>
      <c r="F3" s="2"/>
    </row>
    <row r="4" spans="1:6" ht="50.25" customHeight="1" x14ac:dyDescent="0.2">
      <c r="A4" s="125" t="s">
        <v>72</v>
      </c>
      <c r="B4" s="125"/>
      <c r="C4" s="125"/>
      <c r="D4" s="72"/>
      <c r="E4" s="76"/>
      <c r="F4" s="2"/>
    </row>
    <row r="5" spans="1:6" ht="24" customHeight="1" x14ac:dyDescent="0.2">
      <c r="A5" s="127" t="s">
        <v>125</v>
      </c>
      <c r="B5" s="127"/>
      <c r="C5" s="127"/>
      <c r="D5" s="73"/>
      <c r="E5" s="77"/>
      <c r="F5" s="2"/>
    </row>
    <row r="6" spans="1:6" ht="12.75" customHeight="1" x14ac:dyDescent="0.25">
      <c r="A6" s="41"/>
      <c r="B6" s="41"/>
      <c r="C6" s="41"/>
      <c r="D6" s="44"/>
      <c r="E6" s="44"/>
      <c r="F6" s="2"/>
    </row>
    <row r="7" spans="1:6" ht="150" customHeight="1" x14ac:dyDescent="0.2">
      <c r="A7" s="42" t="s">
        <v>6</v>
      </c>
      <c r="B7" s="61" t="s">
        <v>73</v>
      </c>
      <c r="C7" s="61" t="s">
        <v>89</v>
      </c>
      <c r="D7" s="40"/>
      <c r="E7" s="40"/>
      <c r="F7"/>
    </row>
    <row r="8" spans="1:6" ht="35.25" customHeight="1" x14ac:dyDescent="0.2">
      <c r="A8" s="66" t="s">
        <v>94</v>
      </c>
      <c r="B8" s="65">
        <v>160</v>
      </c>
      <c r="C8" s="66">
        <v>67264.2</v>
      </c>
      <c r="D8" s="74">
        <f>C8/B8/3</f>
        <v>140.13374999999999</v>
      </c>
      <c r="E8" s="90"/>
      <c r="F8" s="2"/>
    </row>
    <row r="9" spans="1:6" ht="35.25" customHeight="1" x14ac:dyDescent="0.2">
      <c r="A9" s="66" t="s">
        <v>96</v>
      </c>
      <c r="B9" s="65">
        <v>6</v>
      </c>
      <c r="C9" s="66">
        <v>1487.1</v>
      </c>
      <c r="D9" s="74">
        <f t="shared" ref="D9:D16" si="0">C9/B9/3</f>
        <v>82.61666666666666</v>
      </c>
      <c r="E9" s="90"/>
      <c r="F9" s="2"/>
    </row>
    <row r="10" spans="1:6" ht="17.25" customHeight="1" x14ac:dyDescent="0.2">
      <c r="A10" s="64" t="s">
        <v>86</v>
      </c>
      <c r="B10" s="65">
        <f>B11+B12+B13+B14+B15+B16</f>
        <v>2596.1</v>
      </c>
      <c r="C10" s="65">
        <f>C11+C12+C13+C14+C15+C16</f>
        <v>806029.3</v>
      </c>
      <c r="D10" s="74">
        <f t="shared" si="0"/>
        <v>103.49232823594366</v>
      </c>
      <c r="E10" s="90"/>
      <c r="F10" s="2"/>
    </row>
    <row r="11" spans="1:6" ht="14.25" x14ac:dyDescent="0.2">
      <c r="A11" s="57" t="s">
        <v>95</v>
      </c>
      <c r="B11" s="67">
        <v>103</v>
      </c>
      <c r="C11" s="67">
        <v>26441.9</v>
      </c>
      <c r="D11" s="74">
        <f t="shared" si="0"/>
        <v>85.572491909385121</v>
      </c>
      <c r="E11" s="90"/>
      <c r="F11" s="2"/>
    </row>
    <row r="12" spans="1:6" ht="14.25" x14ac:dyDescent="0.2">
      <c r="A12" s="57" t="s">
        <v>83</v>
      </c>
      <c r="B12" s="67">
        <v>1940</v>
      </c>
      <c r="C12" s="67">
        <v>616277.1</v>
      </c>
      <c r="D12" s="74">
        <f t="shared" si="0"/>
        <v>105.88953608247424</v>
      </c>
      <c r="E12" s="90"/>
      <c r="F12" s="2"/>
    </row>
    <row r="13" spans="1:6" ht="14.25" x14ac:dyDescent="0.2">
      <c r="A13" s="57" t="s">
        <v>84</v>
      </c>
      <c r="B13" s="67">
        <v>119.7</v>
      </c>
      <c r="C13" s="67">
        <v>41136.6</v>
      </c>
      <c r="D13" s="74">
        <f t="shared" si="0"/>
        <v>114.5547201336675</v>
      </c>
      <c r="E13" s="90"/>
      <c r="F13" s="2"/>
    </row>
    <row r="14" spans="1:6" ht="14.25" x14ac:dyDescent="0.2">
      <c r="A14" s="57" t="s">
        <v>85</v>
      </c>
      <c r="B14" s="58">
        <v>32.4</v>
      </c>
      <c r="C14" s="58">
        <v>8627</v>
      </c>
      <c r="D14" s="74">
        <f t="shared" si="0"/>
        <v>88.755144032921805</v>
      </c>
      <c r="E14" s="90"/>
      <c r="F14" s="2"/>
    </row>
    <row r="15" spans="1:6" ht="14.25" x14ac:dyDescent="0.2">
      <c r="A15" s="59" t="s">
        <v>87</v>
      </c>
      <c r="B15" s="59">
        <v>206</v>
      </c>
      <c r="C15" s="59">
        <v>64126.3</v>
      </c>
      <c r="D15" s="74">
        <f t="shared" si="0"/>
        <v>103.76423948220065</v>
      </c>
      <c r="E15" s="90"/>
      <c r="F15" s="2"/>
    </row>
    <row r="16" spans="1:6" ht="14.25" x14ac:dyDescent="0.2">
      <c r="A16" s="59" t="s">
        <v>88</v>
      </c>
      <c r="B16" s="59">
        <v>195</v>
      </c>
      <c r="C16" s="59">
        <v>49420.4</v>
      </c>
      <c r="D16" s="74">
        <f t="shared" si="0"/>
        <v>84.479316239316248</v>
      </c>
      <c r="E16" s="90"/>
      <c r="F16" s="2"/>
    </row>
    <row r="17" spans="1:6" x14ac:dyDescent="0.2">
      <c r="A17" s="2"/>
      <c r="B17" s="2"/>
      <c r="C17" s="2"/>
      <c r="D17" s="2"/>
      <c r="E17" s="2"/>
      <c r="F17" s="2"/>
    </row>
    <row r="18" spans="1:6" x14ac:dyDescent="0.2">
      <c r="A18" s="2"/>
      <c r="B18" s="2"/>
      <c r="C18" s="2"/>
      <c r="D18" s="2"/>
      <c r="E18" s="2"/>
      <c r="F18" s="2"/>
    </row>
  </sheetData>
  <mergeCells count="3">
    <mergeCell ref="A4:C4"/>
    <mergeCell ref="C2:C3"/>
    <mergeCell ref="A5:C5"/>
  </mergeCells>
  <pageMargins left="0.62992125984251968" right="0.19685039370078741" top="0.82677165354330717" bottom="0.98425196850393704" header="0.51181102362204722" footer="0.51181102362204722"/>
  <pageSetup paperSize="9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Отчет</vt:lpstr>
      <vt:lpstr>Приложение 1</vt:lpstr>
      <vt:lpstr>Приложение 2 </vt:lpstr>
      <vt:lpstr>Приложение 3</vt:lpstr>
      <vt:lpstr>Приложение 4</vt:lpstr>
    </vt:vector>
  </TitlesOfParts>
  <Company>Финансовый отдел города Юрги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Лукьянченко</dc:creator>
  <cp:lastModifiedBy>User</cp:lastModifiedBy>
  <cp:lastPrinted>2026-07-16T07:28:46Z</cp:lastPrinted>
  <dcterms:created xsi:type="dcterms:W3CDTF">2006-05-22T15:03:33Z</dcterms:created>
  <dcterms:modified xsi:type="dcterms:W3CDTF">2026-07-24T03:45:21Z</dcterms:modified>
</cp:coreProperties>
</file>